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860" windowHeight="1080" activeTab="0"/>
  </bookViews>
  <sheets>
    <sheet name="Karta tytułowa" sheetId="1" r:id="rId1"/>
    <sheet name="SPIS TRESCI" sheetId="2" r:id="rId2"/>
    <sheet name="Przedmiar" sheetId="3" r:id="rId3"/>
    <sheet name="Roboty budowlane-zestawienie" sheetId="4" r:id="rId4"/>
  </sheets>
  <definedNames>
    <definedName name="m">#REF!</definedName>
    <definedName name="_xlnm.Print_Area" localSheetId="0">'Karta tytułowa'!$A$1:$I$53</definedName>
    <definedName name="p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<sst xmlns="http://schemas.openxmlformats.org/spreadsheetml/2006/main" count="1587" uniqueCount="597">
  <si>
    <t>Wartość (5 x 6)</t>
  </si>
  <si>
    <t>100 m2</t>
  </si>
  <si>
    <t>Ręczne profilowanie i zagęszczenie podłoża pod warstwy konstrukcyjne nawierzchni - kategoria gruntu: III-IV</t>
  </si>
  <si>
    <t>Nazwa:</t>
  </si>
  <si>
    <t>Kody:</t>
  </si>
  <si>
    <r>
      <t>Adres</t>
    </r>
    <r>
      <rPr>
        <sz val="10"/>
        <rFont val="Arial"/>
        <family val="0"/>
      </rPr>
      <t>:</t>
    </r>
  </si>
  <si>
    <t>PRZEDMIAR ROBÓT</t>
  </si>
  <si>
    <t>ZAWARTOŚĆ OPRACOWANIA</t>
  </si>
  <si>
    <t>str.</t>
  </si>
  <si>
    <t>Podstawa</t>
  </si>
  <si>
    <t>Opis</t>
  </si>
  <si>
    <t>Obmiar</t>
  </si>
  <si>
    <t>m3</t>
  </si>
  <si>
    <t>m</t>
  </si>
  <si>
    <t>kpl</t>
  </si>
  <si>
    <t>szt</t>
  </si>
  <si>
    <t>L.p.</t>
  </si>
  <si>
    <t>Cena</t>
  </si>
  <si>
    <t>Jedn.obm.</t>
  </si>
  <si>
    <t>m2</t>
  </si>
  <si>
    <t>Zagęszczenie uprzednio rozplantowanego warstwami gruntu w nasypie ubijakami mechanicznymi, w gruncie spoistym, kategorii : III-IV</t>
  </si>
  <si>
    <t>próba</t>
  </si>
  <si>
    <t>3.000</t>
  </si>
  <si>
    <t>5.000</t>
  </si>
  <si>
    <t>12.000</t>
  </si>
  <si>
    <t>2.000</t>
  </si>
  <si>
    <t>1.000</t>
  </si>
  <si>
    <t>9.000</t>
  </si>
  <si>
    <t>6.000</t>
  </si>
  <si>
    <t>10.000</t>
  </si>
  <si>
    <t>4.000</t>
  </si>
  <si>
    <t>27.300</t>
  </si>
  <si>
    <t>20.000</t>
  </si>
  <si>
    <t>Urząd Miasta i Gminy w Jabłonowie Pomorskim</t>
  </si>
  <si>
    <t>87-330 Jabłonowo Pomorskie</t>
  </si>
  <si>
    <t xml:space="preserve">MODERNIZACJI STACJI UZDATNIANIA WODY ZE ZMIANĄ TECHNOLOGII </t>
  </si>
  <si>
    <t xml:space="preserve">WRAZ Z ROBOTAMI TOWARZYSZĄCYMI  W OBRĘBIE BUDYNKU STACJI </t>
  </si>
  <si>
    <t xml:space="preserve">Modernizacja S.U.W  </t>
  </si>
  <si>
    <t xml:space="preserve">Roboty demontażowe w budynku S.U.W  </t>
  </si>
  <si>
    <t>Demontaż rur stalowych i żeliwnych o połączeniach kołnierzowych o śr. 80 mm - wsp. 0,4</t>
  </si>
  <si>
    <t>30.000</t>
  </si>
  <si>
    <t>Demontaż kształtek: kolan i trójników o śr. 80 mm - wsp. 0,4</t>
  </si>
  <si>
    <t>81.000</t>
  </si>
  <si>
    <t>Demontaż zasuw kołnierzowych o śr. 80 mm - wsp. 0,4</t>
  </si>
  <si>
    <t>16.000</t>
  </si>
  <si>
    <t>Demontaż wodomierza  o średnicy: 80 mm</t>
  </si>
  <si>
    <t>Demontaż rurociągu stalowego ocynkowanego o średnicy: - 20-25 mm</t>
  </si>
  <si>
    <t>Demontaż zaworu przelotowego o średnicy: 20-25 mm</t>
  </si>
  <si>
    <t>Demontaż zaworu elektromagnetycznego o śr. 20 mm</t>
  </si>
  <si>
    <t>Demontaż chloratora</t>
  </si>
  <si>
    <t>Demontaż odżelaziaczy o śr. 1800 mm</t>
  </si>
  <si>
    <t>Usunięcie z odżelaziaczy żwirów</t>
  </si>
  <si>
    <t>7.680</t>
  </si>
  <si>
    <t>Wyniesienie żwirów z budynku</t>
  </si>
  <si>
    <t>Demontaż zbiornika powietrza o śr. 1000 mm</t>
  </si>
  <si>
    <t xml:space="preserve">Montaż technologiczny S.U.W  </t>
  </si>
  <si>
    <t>Zamontowanie zbiorników odżelaziaczy o śr. 1800 mm (koszt odżelaziaczy bez dennicy wg. firmy PROWODROL)</t>
  </si>
  <si>
    <t>Uzbrojenie odżelaziaczy w dysze talerzowe - 10 szt o śr. 300 mm/ kpl np. firma Gutkowski  - klakulacja indywidualna</t>
  </si>
  <si>
    <t>Wypełnienie odżelaziaczy  złożem kwarcowym o granulacji 8,0-10,0 mm</t>
  </si>
  <si>
    <t>t</t>
  </si>
  <si>
    <t>6.400</t>
  </si>
  <si>
    <t>Wypełnienie odżelaziaczy złożem kwarcowym o gralulacji 4,0-8,0 mm</t>
  </si>
  <si>
    <t>0.800</t>
  </si>
  <si>
    <t>Wypełnienie odżelaziaczy złożem kwarcowym o granulacji 2,0-4,0 mm</t>
  </si>
  <si>
    <t>Wypełnienie odżelaziaczy złożem katalitycznym DEFENMAN firmy Gutkowski</t>
  </si>
  <si>
    <t>6.600</t>
  </si>
  <si>
    <t>Wypełnienie odżelaziaczy złożem kwarcowym o granulacji 0,8-1,4 mm</t>
  </si>
  <si>
    <t>Uaktywnienie w zbiorniku filtracyjnym złoża roztworem i przemywanie złoża</t>
  </si>
  <si>
    <t>24.600</t>
  </si>
  <si>
    <t>W zbiorniku filtracyjnym płukanie złoża wodą po uaktywnieniu</t>
  </si>
  <si>
    <t>Próby ciśnieniowe  zbiorników filtracyjnych o średnicy:  1800 mm</t>
  </si>
  <si>
    <t>Adaptacja istniejącego odżelaziacza o śr. 1800 mm na zbiornik reakcji, wraz z pomalowaniem od wewnątrz farbą antykorozyjną do celów spożywczych - wyrób warsztatowy Firma Gutkowski  - analiza własna</t>
  </si>
  <si>
    <t>Wyrób i montaż strumienicy o śr. 100 mm L=1,0 m - wyrób warsztatowy firma Gutkowski  - analiza własna</t>
  </si>
  <si>
    <t>Montaż skrzynek pomiarowo-przelewowych popłuczyn o wymiarach: 900x700x450 mm, ocynkowanych i pomalowanych farbą antykorozyjną</t>
  </si>
  <si>
    <t>Pompa płuczna  typ NB 100-160/176  4,0 kW</t>
  </si>
  <si>
    <t>Pompa przerzutowa typ NB 32-200/219  1,1 kW  n=1450 obr/min</t>
  </si>
  <si>
    <t>Montaż wodomierza śrubowego typ MW o śr. 80 mm, max. strumień roboczy  90 m3/h</t>
  </si>
  <si>
    <t>Montaż wodomierza śrubowego typ MW o śr. 100 mm, max. strumień roboczy 125m3/h</t>
  </si>
  <si>
    <t>Montaż zaworów, w instalacji wodociągowej o średnicy nominalnej: 25 mm - zawory kulowe mufowe spustowe</t>
  </si>
  <si>
    <t>Montaż zaworu zwrotnego kołnierzowego, kulowego, z żeliwa sferoidalnego, kulą aluminiową pokrytą gumą, o śr. 80 mm np. firmy Danfoss</t>
  </si>
  <si>
    <t>Materiały do połączeń kołnierzowych na ciśnienie nominalne do 1,6 MPa (tablice 0201-0210) - rurociągi stalowe i armatura na kołnierze średnica nomin.rury 80 mm, śruby M 16x80</t>
  </si>
  <si>
    <t>1 styk</t>
  </si>
  <si>
    <t>Montaż zaworu zwrotnego kołnierzowego, kulowego, z żeliwa sferoidalnego, kulą aluminiową pokrytą gumą, o śr. 100 mm np. firmy Danfoss</t>
  </si>
  <si>
    <t>Materiały do połączeń kołnierzowych na ciśnienie nominalne do 1,6 MPa (tablice 0201-0210) - rurociągi stalowe i armatura na kołnierze średnica nomin.rury 100 mm, śruby M 16x80</t>
  </si>
  <si>
    <t>Montaż łącznika amortyzacyjnego, kołnierzowego, o śr. 80 mm, np. firmy Danfoss</t>
  </si>
  <si>
    <t>Montaż przepustnicy międzykołnierzowej typ Z 011-A o śr. 80 mm</t>
  </si>
  <si>
    <t>Montaż przepustnicy międzykołnierzowej typ Z 011-A o śr. 100 mm</t>
  </si>
  <si>
    <t>Montaż przepustnicy międzykołnierzowej typ Z 011-A  o śr. 150 mm</t>
  </si>
  <si>
    <t>8.000</t>
  </si>
  <si>
    <t>Montaż przepustnicy międzykołnierzowej typ Z 011-A  o śr. 200 mm</t>
  </si>
  <si>
    <t>Montaż odpowietrzników z zewnętrznym pływakiem typ OZP o śr. 20 mm, firmy Gutkowski</t>
  </si>
  <si>
    <t>Montaż chloratora C-53  i butli na podchloryn sodu V=65 m3 ( chlorator i butla z odzysku)</t>
  </si>
  <si>
    <t>Przegrody międzykołnierzowe ze stali nierdzewnej</t>
  </si>
  <si>
    <t>Montaż rurociągów z PE o śr. 110 m</t>
  </si>
  <si>
    <t>23.450</t>
  </si>
  <si>
    <t>Montaż rurociągów z PE o śr. 125 mm</t>
  </si>
  <si>
    <t>23.000</t>
  </si>
  <si>
    <t>Montaż rurociągów z PE o śr. 160 mm</t>
  </si>
  <si>
    <t>29.330</t>
  </si>
  <si>
    <t>Montaż rurociągów z PE o śr. 200 mm</t>
  </si>
  <si>
    <t>17.700</t>
  </si>
  <si>
    <t>Montaż kształtek z PE o śr. 110 mm - kołnierze</t>
  </si>
  <si>
    <t>33.000</t>
  </si>
  <si>
    <t>Montaż kształtek z PE o śr. 125 mm - kołnierze</t>
  </si>
  <si>
    <t>60.000</t>
  </si>
  <si>
    <t>Montaż kształtek z PE o śr. 160 mm - kołnierze</t>
  </si>
  <si>
    <t>41.000</t>
  </si>
  <si>
    <t>Montaż kształtek z PE o śr. 200 mm - kołnierze</t>
  </si>
  <si>
    <t>Montaż kształtek z PE o śr. 125 mm - kolana</t>
  </si>
  <si>
    <t>Montaż kształtek z PE - zwężki redukcyjne 125/100</t>
  </si>
  <si>
    <t>Montaż kształtek z PE o śr. 160 mm - zwężka redukcyjna 160/125 z kołnierzami</t>
  </si>
  <si>
    <t>Montaż kształtek z PE o śr. 160 mm - zwężka redukcyjna 160/110 z kołnierzami</t>
  </si>
  <si>
    <t>Montaż kształtek z PE o śr. 125 mm - kkróciec kołnierzowy</t>
  </si>
  <si>
    <t>Montaż kształtek z PE o śr. 110 mm - zwężka 110/90</t>
  </si>
  <si>
    <t>Montaż kształtek ciśnieniowych z żeliwa sferoidalnego, kołnierzowych, przy średnicy nominalnej: 80 mm - króciec 80x400 mm</t>
  </si>
  <si>
    <t>Montaż kształtek ciśnieniowych z żeliwa sferoidalnego, kołnierzowych, przy średnicy nominalnej: 80 mm - króciec 80x200 mm</t>
  </si>
  <si>
    <t>Montaż kształtek ciśnieniowych z zeliwa sferoidalnego, kołnierzowych, przy średnicy nominalnej: 80 mm - kolano</t>
  </si>
  <si>
    <t>Montaż kształtek ciśnieniowych z żeliwa sferoidalnego, kołnierzowych, przy średnicy nominalnej: 80 mm - króciec 80x100 mm</t>
  </si>
  <si>
    <t>Montaż kształtek ciśnieniowych z żeliwa sferoidalnego, kołnierzowych, przy średnicy nominalnej: 100 mm - kolano</t>
  </si>
  <si>
    <t>18.000</t>
  </si>
  <si>
    <t>Montaż kształtek ciśnieniowych z żeliwa sferoidalnego, kołnierzowych, przy średnicy nominalnej: 100 mm - króciec 100x300 mm</t>
  </si>
  <si>
    <t>Montaż kształtek ciśnieniowych z żeliwa sferoidalnego , kołnierzowych, przy średnicy nominalnej: 100 mm - króciec 100x500 mm</t>
  </si>
  <si>
    <t>Montaż kształtek ciśnieniowych z żeliwa sferoidalnego, kołnierzowych, przy średnicy nominalnej: 100 mm - króciec 100x200 mm</t>
  </si>
  <si>
    <t>Montaz  kształtek ciśnieniowych z żeliwa sferoidalnego, kołnierzowych, przy średnicy nominalnej: 100 mm - zwężka 100/80 mm</t>
  </si>
  <si>
    <t>Montaż kształtek ciśnieniowych z żeliwa sferoidalnego, kołnierzowych, przy średnicy nominalnej: 100 mm - trójnik 100/80 mm</t>
  </si>
  <si>
    <t>Montaż kształtek ciśnieniowych z żeliwa sferoidalnego, kołnierzowych, przy średnicy nominalnej: 150 mm - zwężka 150/80 mm</t>
  </si>
  <si>
    <t>Montaż kształtek ciśnieniowych z żeliwa sferoidalnego, kołnierzowych, przy średnicy nominalnej: 150 mm - kolano</t>
  </si>
  <si>
    <t>Montaż kształtek ciśnieniowych z żeliwa sferoidalnego, kołnierzowych, przy średnicy nominalnej: 150 mm - trójnik 150/100 mm</t>
  </si>
  <si>
    <t>Montaż kształtek ciśnieniowych z żeliwa sferoidalnego, kołnierzowych, przy średnicy nominalnej: 150 mm - trójnik 150/20 mm</t>
  </si>
  <si>
    <t>Montaż kształtek ciśnieniowych z żeliwa sferoidalmnego, kołnierzowych, przy średnicy nominalnej: 150 mm - trójnik</t>
  </si>
  <si>
    <t>Montaż kształtek ciśnieniowych z żeliwa sferoidalnego, kołnierzowych, przy średnicy nominalnej: 150 mm - króciec 150x400 mm</t>
  </si>
  <si>
    <t>Montaż kształtek ciśnieniowych z żeliwa sferoidalnego, kołnierzowych, przy średnicy nominalnej: 150 mm - 150x200 mm</t>
  </si>
  <si>
    <t>Montaż kształtek ciśnieniowych z żeliwa sferoidalnego, kołnierzowych, przy średnicy nominalnej: 200 mm - kolano</t>
  </si>
  <si>
    <t>Montaż kształtek ciśnieniowych z żeliwa sferoidalnego, kołnierzowych, przy średnicy nominalnej: 200 mm - trójnik</t>
  </si>
  <si>
    <t>Próba wodna szczelności sieci wodociągowych , z rur wodociągowych typu PE, o średnicy:  100 mm</t>
  </si>
  <si>
    <t>Próba wodna szczelności sieci wodociągowych  z rur wodociągowych typu PE, o średnicy: 125- 160 mm</t>
  </si>
  <si>
    <t>Próba wodna szczelności sieci wodociągowych z rur wodociągowych typu PE,o średnicy: 200 mm</t>
  </si>
  <si>
    <t>Dezynfekcja rurociągów sieci wodociągowych, przy średnicy nominalnej rur: do 150 mm  - wsp. do R,M,S=0,5</t>
  </si>
  <si>
    <t>200 m</t>
  </si>
  <si>
    <t>Dezynfekcja rurociągów sieci wodociągowych, przy średnicy nominalnej rur: 200  mm  - wsp. do R,M,S=0,1</t>
  </si>
  <si>
    <t>Jednokrotne płukanie sieci wodociągowych, przy średnicy nominalnej rur: do 150 mm</t>
  </si>
  <si>
    <t>Jednokrotne płukanie sieci wodociągowych, przy średnicy nominalnej rur: 200 mm</t>
  </si>
  <si>
    <t>Montaż manometrów tarczowych o śr. 100 mm PN10 z kurkiem odcinającym trójdrogowym o śr. 15 mm</t>
  </si>
  <si>
    <t>Rurociągi wodociągowe z rur z tworzyw sztucznych o połączeniach zgrzewanych, mocowane na ścianach w budynkach niemieszkalnych, przy średnicy zewnętrznej rur: 20 mm - rurociągi z PE</t>
  </si>
  <si>
    <t>Rurociągi wodociągowe z rur z tworzyw sztucznych o połączeniach zgrzewanych, mocowane na ścianach w budynkach niemieszkalnych, przy średnicy zewnętrznej rur: 25 mm - rurociągi z PE</t>
  </si>
  <si>
    <t>2.500</t>
  </si>
  <si>
    <t>Rurociągi wodociągowe z rur z tworzyw sztucznych o połączeniach zgrzewanych, mocowane na ścianach w budynkach niemieszkalnych, przy średnicy zewnętrznej rur: 16 mm - rurociągi z PP</t>
  </si>
  <si>
    <t>3.850</t>
  </si>
  <si>
    <t>Rurociągi z rur kanalizacyjnych PVC,o połączeniach wciskowych,układane w gotowym wykopie wewnątrz budynku, o średnicy: 160 mm</t>
  </si>
  <si>
    <t>Dodatki za wykonanie podejść odpływowych z rur i kształtek z PVC o połączeniach wciskowych, o średnicy: 50 mm</t>
  </si>
  <si>
    <t>podejśc.</t>
  </si>
  <si>
    <t>Wpusty ze stali nierdzewnej o śr. 50 mm</t>
  </si>
  <si>
    <t>Umywalki pojedyncze porcelanowe z syfonem: gruszkowym, z tworzywa sztucznego</t>
  </si>
  <si>
    <t>Dodatki za podejścia dopływowe do zaworów czerpalnych, baterii,  o połączeniu sztywnym, w rurociągach z tworzyw sztucznych, o średnicy zewnętrznej: 16 mm - rurociągi z PP</t>
  </si>
  <si>
    <t>Montaż zaworów: umywalkowych stojących o śr.nom. 15 mm</t>
  </si>
  <si>
    <t>Montaż zaworów: czerpalnych mosiężnych, ze złączką do węża, o śr.nom. 15 mm</t>
  </si>
  <si>
    <t>Kanał wywiewny z rur kanalizacyjnych PVC,o połączeniach wciskowych,mocowane na ścianach w budynkach niemieszkalnych, o średnicy: 160 mm</t>
  </si>
  <si>
    <t>Wykucie otworu w przewodzie kominowym</t>
  </si>
  <si>
    <t>Sprawdzenie i odgruzowanie przewodów: sprawdzenie przewodów</t>
  </si>
  <si>
    <t>Montaż osuszacza powietrza typ AD120 np. firmy AERIAL</t>
  </si>
  <si>
    <t>Montaż wentylatora dachowego typu DAK, kwasoodpornego, z kanałem wentylacyjnym, o śr. wlotu 160 mm</t>
  </si>
  <si>
    <t>Podstawa dachowa, kwasoodporna o śr. wlotu 160 mm</t>
  </si>
  <si>
    <t>Czerpnie ścienne kołowe KWU 160/185 aluminiowe z siatką drobnooczkową</t>
  </si>
  <si>
    <t>Wyrzutnie ścienne kołowe KWU 160/185 aluminiowe z siatka drobnooczkową</t>
  </si>
  <si>
    <t>Kratka wywiewna okrągła typ KWO, aluminiowa, z siatką nierdzewną 160 mm</t>
  </si>
  <si>
    <t>Kratka ścienna 210x210 mm z ramką D/210 RW</t>
  </si>
  <si>
    <t>Wywietrzaki dachowe cylindryczne, typ HW, z przepustnicą, o średnicy:  200 mm</t>
  </si>
  <si>
    <t>Podstawy dachowe kołowe stalowe typu B/II, w układach kanałowych, o średnicy:  200 mm</t>
  </si>
  <si>
    <t>Wykonanie i montaż linek odciągowych z zaczepem na ścianie, dla potrzeb regulacji otwarcia przepustnic wywietrzaków dachowych - kalkulacja indywidualna</t>
  </si>
  <si>
    <t>Wycięcie wiertnicą otworów w dachu o śr. 160 mm - kalkulacja indywidualna</t>
  </si>
  <si>
    <t>Wycięcie wiertnicą otworu w ścianie o śr. 160 mm - kalkulacja indywidualna</t>
  </si>
  <si>
    <t>Przewód z tworzywa do dozowania roztworem chloru, o śr. 6 mm</t>
  </si>
  <si>
    <t>Demontaż odpływ z rury z PVC kanalizacyjnej o średnicy: 160 mm</t>
  </si>
  <si>
    <t>Rozkucie otworów , w ścianach z cegieł na zaprawie cementowowapiennej, o grubości: 1 1/2 cegły</t>
  </si>
  <si>
    <t>Montaż odpływu z rur kanalizacyjnych PVC,o połączeniach wciskowych,układane  wewnątrz budynku, o średnicy: 300 mm</t>
  </si>
  <si>
    <t>Montaż odwodnienia typu ACO DRAIN z zamknięciem Quidock o śr. wewnętrznej 15 cm</t>
  </si>
  <si>
    <t>Montaż odwodnienia typu ACO DRAIN z zamknięciem Quidock o śr. wewnetrznej 30 mm</t>
  </si>
  <si>
    <t>6.800</t>
  </si>
  <si>
    <t xml:space="preserve">Studnia głębinowa Nr 2  </t>
  </si>
  <si>
    <t>Demontaż włazu</t>
  </si>
  <si>
    <t>Rozebranie ścian, wykonanych z cegieł na zaprawie cementowo-wapiennej</t>
  </si>
  <si>
    <t>1.924</t>
  </si>
  <si>
    <t>Demontaż głowicy o śr. 600 mm  - wsp. do R=0,5</t>
  </si>
  <si>
    <t>Demontaż rury tłocznej , o śr. 80 mm  - wsp. do R i S=0,5</t>
  </si>
  <si>
    <t>Dodatek za każdy 1 m różnicy dług.rury tłocznej przy połączeniu pompy głębinowej z rurą tłoczną w studni wierconej na głęb. 15 m przy średnicy rury tłocznej  80 mm  - następne 9 m  - wsp. do R i S=0,5</t>
  </si>
  <si>
    <t>Demontaż pompy głębinowej  wsp. do R i S=0,4</t>
  </si>
  <si>
    <t>Obudowy studni wierconych w gotowym wykopie, z kręgów betonowych o średnicy: 1500 mm i głębokości do 3,0 m</t>
  </si>
  <si>
    <t>Dwukrotna izolacja abizolem zewnętrznych powierzchni rur betonowych i żelbetowych, przy średnicy rur: 1500 mm</t>
  </si>
  <si>
    <t>2.300</t>
  </si>
  <si>
    <t>Przemieszczanie mas ziemnych uprzednio odspojonych na odległośc do 10 m, przy zasypywaniu wykopów spycharkami gąsienicowymi o mocy: 74 kW (100 KM),  kat.gruntu I-III  - obsypanie studni  ziemią</t>
  </si>
  <si>
    <t>2.618</t>
  </si>
  <si>
    <t>Wykonanie podsypki piaskowej pod nawierzchnię z płyt żelbetowych pełnych.</t>
  </si>
  <si>
    <t>9.120</t>
  </si>
  <si>
    <t>Utwardzenie nawierzchni wokół studni płytami betonowymi, trapezowymi, o wym 20x50x100 cm, gr. 15 cm</t>
  </si>
  <si>
    <t>8.400</t>
  </si>
  <si>
    <t>Montaż rury tłocznej ze stali nierdzewnej o śr. 80 mm, na połączenia kołnierzowe ze stali nierdzewnej,  na głębokość 15 m</t>
  </si>
  <si>
    <t>Dodatek za każdy 1 m różnicy dług.rury tłocznej przy połączeniu pompy głębinowej z rurą tłoczną i opuszczeniu do studni wierconej na głęb. 15 m o średnicy rury tłocznej  80 mm  - następne 9 m</t>
  </si>
  <si>
    <t>Materiały do połączeń kołnierzowych na ciśnienie nominalne do 1,6 MPa  - rurociągi ze stali nierdzewnej, kołnierze średnica nomin.rury 80 mm, śruby M 16x80</t>
  </si>
  <si>
    <t>7.000</t>
  </si>
  <si>
    <t>Zamontowanie do rur stalowych kołnierzy ze stali nierdzewnej, płaskich, o średnicy: 80 mm</t>
  </si>
  <si>
    <t>14.000</t>
  </si>
  <si>
    <t>Montaż agregatu pompowego typ GC.2.B3.2+SMV.6-5,5 z płaszczem do agregatu typ GC.2.B3.2+SMV.6-5,5 oraz urządzeniem zabezpieczającym typ UZS.5.08.1 / 5,5 kW</t>
  </si>
  <si>
    <t>Głowice studni wierconych  o średnicy zewnętrznej: 638 mm</t>
  </si>
  <si>
    <t>Montaz  kształtek ciśnieniowych z żeliwa sferoidalnego, kołnierzowych, przy średnicy nominalnej: 100 mm - zwężka 100/80 mm L=8,0 cm</t>
  </si>
  <si>
    <t>Montaz  kształtek ciśnieniowych z żeliwa sferoidalnego, kołnierzowych, przy średnicy nominalnej: 100 mm - króciec L=400 mm</t>
  </si>
  <si>
    <t>1.600</t>
  </si>
  <si>
    <t>Montaż kształtek PVC, ciśnieniowych dwukielichowych, łączonych na wcisk /kształtki łącznie z uszczelką/, o średnicy zewnętrznej: 110 mm - dwukielich</t>
  </si>
  <si>
    <t>Montaz  kształtek ciśnieniowych z żeliwa sferoidalnego, kołnierzowych, przy średnicy nominalnej: 100 mm - króciec L=200 mm</t>
  </si>
  <si>
    <t>Montaz  kształtek ciśnieniowych z żeliwa sferoidalnego, kołnierzowych, przy średnicy nominalnej: 100 mm - kolano</t>
  </si>
  <si>
    <t>Montaż kształtek ze stali nierdzewnej łączonych na kołnierze o śr. 100 mm, z wspawaną mufą o śr. 15 mm - wyrób własny</t>
  </si>
  <si>
    <t>Montaż zaworu kołnierzowego, zwrotnego, kulowego przy średnicy nominalnej: 100 mm - korpus żeliwo szare, kula aluminium pokryte gumą naturalną, śruba stal nierdzewna np. firmy Danfoss</t>
  </si>
  <si>
    <t>Montaż zaworów, w instalacji wodociągowej z rur stalowych, o średnicy nominalnej: 15 mm - zawory trójdrogowe</t>
  </si>
  <si>
    <t>Montaż zaworów: czerpalnych ze stali nierdzewnej o śr.nom. 15 mm</t>
  </si>
  <si>
    <t>Montaż manometrów tarczowych o śr. 100 mm PN10</t>
  </si>
  <si>
    <t xml:space="preserve">Studnia głębinowa Nr 3  </t>
  </si>
  <si>
    <t>1.883</t>
  </si>
  <si>
    <t>Demomntaż rury tłocznej o śr. 100 mm  wsp. do R i S=0, 5</t>
  </si>
  <si>
    <t>Dodatek za każdy 1 m różnicy dług.rury tłocznej przy połączeniu pompy głębinowej z rurą tłoczną w studni wierconej na głęb. 15 m przy  średnicy rury tłocznej 100 mm  - następne 4,25 m  - wsp. do R i S=0,5</t>
  </si>
  <si>
    <t>4.250</t>
  </si>
  <si>
    <t>2.561</t>
  </si>
  <si>
    <t>Montaż rury tłocznej ze sali nierdzewnej iopuszczenie do studni wierconej na głębokość 15 m, średnicy rury tłocznej 100 mm</t>
  </si>
  <si>
    <t>Dodatek za każdy 1 m różnicy dług.rury tłocznej przy połączeniu pompy głębinowej z rurą tłoczną i opuszczeniu do studni wierconej na głęb. 15 m  średnicy rury tłocznej 100 mm  - następne 4,25 m</t>
  </si>
  <si>
    <t>Materiały do połączeń kołnierzowych na ciśnienie nominalne do 1,6 MPa  - rurociągi ze stali nierdzewnej,  kołnierze,  średnica nomin.rury 100 mm, śruby M 16x80</t>
  </si>
  <si>
    <t>Zamontowanie do rur  kołnierzy ze stali nierdzewnej,  płaskich, o średnicy: 100 mm</t>
  </si>
  <si>
    <t>Montaż agregatu pompowego typ GCA.6.B3.2+SMV.6-15 z płaszczem do agregatu typ GCA.6.B3.2+SMV.6-15 oraz urządzeniem zabezpieczającym typ UZS.5.08.1 / 15 kW</t>
  </si>
  <si>
    <t>1.620</t>
  </si>
  <si>
    <t xml:space="preserve">Spinka sieci wodociągowej dla zasilenia w wodę m. Szczepanki  </t>
  </si>
  <si>
    <t>Wykopy oraz przekopy wykonywane na odkład koparkami podsiębiernymi o pojemności łyżki 0,60 m3, w gruncie kategorii: III</t>
  </si>
  <si>
    <t>70.560</t>
  </si>
  <si>
    <t>Przemieszczanie mas ziemnych uprzednio odspojonych na odległośc do 10 m, przy zasypywaniu wykopów spycharkami gąsienicowymi o mocy: 74 kW (100 KM),  kat.gruntu I-III</t>
  </si>
  <si>
    <t>Rurociągi z rur ciśnieniowych kielichowych PVC łączonych na uszczelki gumowe, przy średnicy zewnętrznej rur: 110 mm</t>
  </si>
  <si>
    <t>Ręczne układanie mieszanki betonowej /transport mieszanki japonkami/ w  blokach oporowych</t>
  </si>
  <si>
    <t>0.300</t>
  </si>
  <si>
    <t>Wstawienie w rurociąg trójnika żeliwnego ciśnieniowego bosego, z żeliwa sferoidalnego, średnica trójnika: 100 mm</t>
  </si>
  <si>
    <t>Wstawienie w rurociąg trójnika żeliwnego ciśnieniowego bosego, z żeliwa sferoidalnego, średnica trójnika: 200x200x100 mm</t>
  </si>
  <si>
    <t>Zamontowanie na rurociągach PVC zasuw żeliwnych bosych, z żeliwa sferoidalnego, z obudową, przy średnicy nominalnej zasuwy: 100 mm</t>
  </si>
  <si>
    <t>Oznakowanie trasy gazociągu tabliczkami na słupku stalowym</t>
  </si>
  <si>
    <t>Utwardzenie nawierzchni z płyt betonowych, na zasuwach na podsypce: piaskowej</t>
  </si>
  <si>
    <t>Próba szczelności sieci wodociągowych z rur z tworzyw sztucznych, o średnicy zewnętrznej: do 110 mm</t>
  </si>
  <si>
    <t>Dezynfekcja rurociągów sieci wodociągowych, przy średnicy nominalnej rur: do 150 mm</t>
  </si>
  <si>
    <t>0.150</t>
  </si>
  <si>
    <t xml:space="preserve">Przewody tłoczne ze studni Nr 2 i Nr 3 oraz na perspektywę  </t>
  </si>
  <si>
    <t>550.368</t>
  </si>
  <si>
    <t>234.000</t>
  </si>
  <si>
    <t>Ułożenie kształtek PVC ciśnieniowych kielichowych łączonych na uszczelkę gumową, przy średnicy zewnętrznej rury: 110 mm - korek</t>
  </si>
  <si>
    <t>0.750</t>
  </si>
  <si>
    <t>1.170</t>
  </si>
  <si>
    <t>Rozebranie nawierzchni z płyt żelbetowych pełnych o powierzchni płyt: ponad 3,0 m2</t>
  </si>
  <si>
    <t>93.960</t>
  </si>
  <si>
    <t>Wykonanie koryta pod nawierzchnię z płyt żelbetowych pełnych.</t>
  </si>
  <si>
    <t>Budowa nawierzchni z płyt żelbetowych pełnych o powierzchni płyty: ponad 3,0 m2  - płyty żelbetowe z odzysku</t>
  </si>
  <si>
    <t xml:space="preserve">Przewód PE 160 dla napływu wody na pompę płkania filtrów w SUW  </t>
  </si>
  <si>
    <t>138.624</t>
  </si>
  <si>
    <t>Rurociągi z rur ciśnieniowych PE, łączone metodą zgrzewania, przy średnicy zewnętrznej rury: 160 mm</t>
  </si>
  <si>
    <t>57.000</t>
  </si>
  <si>
    <t>Wstawienie w rurociąg trójnika żeliwnego ciśnieniowego bosego, średnica trójnika: 200x200x150 mm</t>
  </si>
  <si>
    <t>Zamontowanie na rurociągach PE  zasuw żeliwnych bosych, z żeliwa sferoidalnego, z obudową, przy średnicy nominalnej zasuwy: 150 mm</t>
  </si>
  <si>
    <t>Próba szczelności sieci wodociągowych z rur z tworzyw sztucznych, o średnicy zewnętrznej: ponad 110 do 160 mm</t>
  </si>
  <si>
    <t>0.290</t>
  </si>
  <si>
    <t xml:space="preserve">Przewód PE 200 wody uzdatnionej do napełnienia zbiorników wyrównawczych  </t>
  </si>
  <si>
    <t>156.544</t>
  </si>
  <si>
    <t>Rurociągi z rur ciśnieniowych PE, łączone metodą zgrzewania, przy średnicy zewnętrznej rury: 200 mm</t>
  </si>
  <si>
    <t>52.000</t>
  </si>
  <si>
    <t>0.450</t>
  </si>
  <si>
    <t>Ułożenie kształtek żeliwnych ciśnieniowych, bosych, z żeliwa sferoidalnego, przy średnicy nominalnej kształtki: 225 mm - trójnik</t>
  </si>
  <si>
    <t xml:space="preserve">Wymiana istniejącego przewodu wód popłucznych  </t>
  </si>
  <si>
    <t>21.242</t>
  </si>
  <si>
    <t>Demontaż rury żeliwnej kanalizacyjnej w wykopie o średnicy: 150 mm</t>
  </si>
  <si>
    <t>Rurociągi kanalizacyjne z rur PVC kielichowych, o średnicy nominalnej: 300 mm</t>
  </si>
  <si>
    <t>Przejścia przez ściany komór tulejami rozporowymi szczelnymi, przy grubości ściany 15 cm - średnica nominalna otworu: 340 mm</t>
  </si>
  <si>
    <t xml:space="preserve">Modernizacja budynku S.U.W - roboty budowlane  </t>
  </si>
  <si>
    <t>Rozebranie - ręczne rozbicie elementów konstrukcji betonowych: niezbrojonych o grub.  15 cm  - rozbiórka posadzki</t>
  </si>
  <si>
    <t>7.270</t>
  </si>
  <si>
    <t>Wykopy nieumocnione o ścianach pionowych, wykonywane wewnątrz budynku z odrzuceniem ziemi na odległość do 3 m, bez względu na głębokość i kategorię gruntu - obniżenie poziomu posadzki</t>
  </si>
  <si>
    <t>37.300</t>
  </si>
  <si>
    <t>Usunięcie z budynku gruzu  względu na kategorię: z parteru</t>
  </si>
  <si>
    <t>Usunięcie z budynku ziemi bez względu na kategorię: z piwnic</t>
  </si>
  <si>
    <t>Podkłady z ubitych materiałów sypkich w budownictwie mieszkaniowym i użyteczności publicznej: na podłożu gruntowym, z pospółki gr. 10 cm</t>
  </si>
  <si>
    <t>4.840</t>
  </si>
  <si>
    <t>Podkłady betonowe w budownictwie mieszkaniowym i użyteczności publicznej, z transportem i układaniem ręcznym: na podłożu gruntowym, z betonu zwykłego B7,5</t>
  </si>
  <si>
    <t>Izolacje poziome z folii: dwie warstwy na sucho</t>
  </si>
  <si>
    <t>48.440</t>
  </si>
  <si>
    <t>Montaż siatki z ptętów stalowych żebrowanych gr. 12 mm dla płyty żelbetowej posadzki</t>
  </si>
  <si>
    <t>0.533</t>
  </si>
  <si>
    <t>Betonowanie płyty zbrojonyej posadzki, z ułożeniem i ręcznym zagęszczeniem betonu B20 /transport betonu taczkami/ - grubość płyt: 20 cm</t>
  </si>
  <si>
    <t>4.220</t>
  </si>
  <si>
    <t>Zatarcie powierzchni betonowych na gładko, przy zbiornikach i obiektach oczyszczalni ścieków</t>
  </si>
  <si>
    <t>21.105</t>
  </si>
  <si>
    <t>Posadzki betonowe o grubosci 5 cm zatarte na: gładko z betonu B15</t>
  </si>
  <si>
    <t>Dodatek za pogrubienie posadzki betonowej o 1 cm - następne 5 cm gr.</t>
  </si>
  <si>
    <t>Wykucie otworów drzwiowych i okiennych w ścianach z cegieł na zaprawie: wap.lub cem.-wap.,przy grub.ścian ponad 1/2 ceg.</t>
  </si>
  <si>
    <t>3.426</t>
  </si>
  <si>
    <t>Wykucie gniazd dla osadzenia końców belek stalowych w ścianach z cegieł na zaprawie wapiennej, o głębokości: 2 cegieł</t>
  </si>
  <si>
    <t>gniazdo</t>
  </si>
  <si>
    <t>Dostarczenie i ułożenie belek stalowych z NP 160</t>
  </si>
  <si>
    <t>Wykonanie i rozebranie stemplowania deskowań konstrukcji betonowych i żelbetowych, o wysokości do 4,0 m - nadproża</t>
  </si>
  <si>
    <t>6.503</t>
  </si>
  <si>
    <t>Wykonanie i rozebranie deskowania: belek i podciągów</t>
  </si>
  <si>
    <t>1.199</t>
  </si>
  <si>
    <t>Uzupełnienie betonem B-20 żelbetowych monolitycznych elementów konstrukcyjnych: belek, podciągów</t>
  </si>
  <si>
    <t>Podstemplowanie zagrożonych stropów: bez deskowania</t>
  </si>
  <si>
    <t>25.200</t>
  </si>
  <si>
    <t>Rozebranie stemplowań zagrożonych stropów: bez deskowania</t>
  </si>
  <si>
    <t>Umocowanie siatki tynkarskiej cięto-ciągnionej: na nadprożu</t>
  </si>
  <si>
    <t>2.770</t>
  </si>
  <si>
    <t>Wypełnienie zaprawą cementową oczek siatki ciętociągnionej, umocowanej na ścianach i stropach</t>
  </si>
  <si>
    <t>Wykonanie tynków zwykłych wewnętrznych kategorii III, z zaprawy cementowo-wapiennej, na ościeżach z cegieł lub betonu, o szerokości: ponad 25,0  przy użyciu wapna such.</t>
  </si>
  <si>
    <t>5.100</t>
  </si>
  <si>
    <t>Uzupełnienie tynków zwykłych wewnętrznych kat.III, z zaprawy cem.-wap.,na ścianach płaskich i słupach prostokątnych z cegieł, pustaków ceramicznych lub gazobetonów,przy pow.otynkowania w jednym miejscu: do 1,0 m2, przy użyciu wapna suchogaszonego</t>
  </si>
  <si>
    <t>1.986</t>
  </si>
  <si>
    <t>Wykonanie tynków zwykłych wewn.kat.III na ścianach płaskich z cegieł, pustaków ceramicznych lub gazobetonów, w pomieszczeniu o powierzchni podłogi: ponad 5,0 m2, przy użyciu wapna suchogaszonego</t>
  </si>
  <si>
    <t>15.378</t>
  </si>
  <si>
    <t>Wrota stalowe  2-skrzydłowe o powierzchni ponad 6 m2 np. firmy Hormann</t>
  </si>
  <si>
    <t>Wrota stalowe  2-skrzydłowe o powierzchni do 6 m2 np. firmy Hormann</t>
  </si>
  <si>
    <t>5.063</t>
  </si>
  <si>
    <t>Rozebranie - ręczne rozbicie elementów konstrukcji betonowych: niezbrojonych o grub. ponad 15 cm  - rozbiórka stopnia betonowego</t>
  </si>
  <si>
    <t>0.148</t>
  </si>
  <si>
    <t>Ścianki działowe pełne z cegieł: pełnych, o grubości 1/2 cegły</t>
  </si>
  <si>
    <t>8.726</t>
  </si>
  <si>
    <t>17.452</t>
  </si>
  <si>
    <t>Drzwi stalowe pełne o powierzchni: do 2 m2 np typ ZK firmy Hormann, o wym. 75x200 cm</t>
  </si>
  <si>
    <t>1.500</t>
  </si>
  <si>
    <t>Przygotowanie podłoża pod licowanie ścian płytkami na klej</t>
  </si>
  <si>
    <t>11.400</t>
  </si>
  <si>
    <t>Licowanie ścian płytkami ceramicznymi kwasoodpornymi, układanymi na klej, wymiar płytek: 30 x 30 cm - metoda zwykła</t>
  </si>
  <si>
    <t>Przygotowanie podłoża pod posadzkę ułożoną z płytek z kamieni sztucznych na klej</t>
  </si>
  <si>
    <t>1.640</t>
  </si>
  <si>
    <t>Posadzki z płytek kwasoodpornych, układanych na klej, wymiar płytek: 30 x 30 cm - metoda zwykła</t>
  </si>
  <si>
    <t>Stopnie betonowe schodów zewnętrznych i wewnętrznych na gotowym podłożu</t>
  </si>
  <si>
    <t>0.403</t>
  </si>
  <si>
    <t>Wykucie z muru ościeżnic stalowych , o pow. do 2 m2</t>
  </si>
  <si>
    <t>3.500</t>
  </si>
  <si>
    <t>Obsadzenie w ścianach z cegieł: drzwi stal. o pow. otworu ponad 1 do 2m2 np. firmy Hormann</t>
  </si>
  <si>
    <t>Wymiana okien zespolonych drewnianych na okna uchylno-rozwierane jednodzielne z PCV, o powierzchni: do 1,0 m2</t>
  </si>
  <si>
    <t>1.350</t>
  </si>
  <si>
    <t>Wymiana okien zespolonych drewnianych na okna uchylne rozwierane i uchylno-rozwierane dwudzielne z PCV, o powierzchni: ponad 2,0 do 2,5 m2</t>
  </si>
  <si>
    <t>2.070</t>
  </si>
  <si>
    <t>Montaż nawiewników okiennych ciśnieniowych typu AMA, przepływ powietrza 22,3 m3/h np. firmy AERECO  - w górnej części okna hali S.U.W</t>
  </si>
  <si>
    <t>Wykucie z muru: podokienników drewnianych lub stalowych</t>
  </si>
  <si>
    <t>4.500</t>
  </si>
  <si>
    <t>Obsadzenie w ścianach z cegieł, podokienników: z PCW o dł. do 1,5 m</t>
  </si>
  <si>
    <t>Obsadzenie w ścianach z cegieł, podokienników: z PCW o dł. ponad 1,5 m</t>
  </si>
  <si>
    <t>Kraty stałe prętowe, z osadzeniem w ścianach i pomalowaniem farbą olejną, o powierzchni: do 1 m2</t>
  </si>
  <si>
    <t>2.970</t>
  </si>
  <si>
    <t>Kraty stałe prętowe, z osadzeniem w ścianach i pomalowaniem farbą olejną, o powierzchni: ponad 2 m2</t>
  </si>
  <si>
    <t>4.140</t>
  </si>
  <si>
    <t>Obsadzenie w ścianach z cegieł drobnych elementów: kratek wentylacyjnych</t>
  </si>
  <si>
    <t>Malowanie zwykłe farbą olejną tynków wewnętrznych, z przygotowaniem i zagruntowaniem powierzchni pokostem  -  malowanie: dwukrotne z dwukrotnym szpachlowaniem</t>
  </si>
  <si>
    <t>24.290</t>
  </si>
  <si>
    <t>Malowanie olejne, z jednokrotnym szpachlowaniem, starych tynków wewnętrznych ścian o powierzchni ponad 5 m2 w jednym miejscu, farbą: olejną, dwukrotne</t>
  </si>
  <si>
    <t>95.900</t>
  </si>
  <si>
    <t>Malowanie dwukrotne farbami emulsyjnymi starych tynków wewnętrznych: na sufitach</t>
  </si>
  <si>
    <t>80.510</t>
  </si>
  <si>
    <t>Malowanie dwukrotne farbami emulsyjnymi starych tynków wewnętrznych: na ścianach</t>
  </si>
  <si>
    <t>99.680</t>
  </si>
  <si>
    <t>Wykucie z muru ościeżnic drewnianych o powierzchni: ponad 1 m2 do 2 m2</t>
  </si>
  <si>
    <t>Obsadzenie płytowych  drewnianych w ścianach wewnętrznych z cegieł, o powierzchni otworu: ponad 1 m2 do 2 m2</t>
  </si>
  <si>
    <t xml:space="preserve">Dach i elewacja  </t>
  </si>
  <si>
    <t>Rozbiórka pokrycia z papy na dachach betonowych: pierwsza warstwa</t>
  </si>
  <si>
    <t>109.670</t>
  </si>
  <si>
    <t>Rozbiórka pokrycia z papy na dachach betonowych: nastepna warstwa</t>
  </si>
  <si>
    <t>Rozebranie rynien z blachy: nie nadającej się do użytku</t>
  </si>
  <si>
    <t>44.100</t>
  </si>
  <si>
    <t>Rozebranie rur spustowych z blachy: nie nadającej się do użytku</t>
  </si>
  <si>
    <t>10.200</t>
  </si>
  <si>
    <t>Rozebranie obróbek blacharskich murów ogniowych, okapów, kołnierzy, gzymsów itp. z blachy: nie nadającej się do użytku</t>
  </si>
  <si>
    <t>14.330</t>
  </si>
  <si>
    <t>Rozebranie - ręczne rozbicie elementów konstrukcji betonowych: niezbrojonych o grub. do 15 cm</t>
  </si>
  <si>
    <t>0.060</t>
  </si>
  <si>
    <t>Rozebranie kominów wolnostojacych z cegieł budowlanych, z posegregowaniem i oczyszczeniem cegieł</t>
  </si>
  <si>
    <t>0.200</t>
  </si>
  <si>
    <t>Kominy wolnostojące z cegieł klinkierowych pełnych: wieloprzewodowe o przekroju      1/2x1/2 cegły,  na zaprawie do kli8nkieru</t>
  </si>
  <si>
    <t>Pokrycie dachów papą termozgrzewalną: dwuwarstwowe</t>
  </si>
  <si>
    <t>101.500</t>
  </si>
  <si>
    <t>Rynny dachowe półokrągłe z PVC, łączone na uszczelki, o średnicy: 125 mm</t>
  </si>
  <si>
    <t>Leje spustowe przy rynnach dachowych łączonych na uszczelki</t>
  </si>
  <si>
    <t>Rury spustowe okrągłe z PVC, o srednicy: 110 mm</t>
  </si>
  <si>
    <t>Obróbki blacharskie z balachy powlekanej, o szerokości w rozwinięciu ponad 25 cm</t>
  </si>
  <si>
    <t>16.730</t>
  </si>
  <si>
    <t>Obróbki blacharskie z balachy powlekanej, o szerokości w rozwinięciu do 25 cm - parapety</t>
  </si>
  <si>
    <t>Przygotowanie podłoża pod docieplenie metodą lekką-mokrą, poprzez - oczyszczenie mechaniczne</t>
  </si>
  <si>
    <t>10.700</t>
  </si>
  <si>
    <t>Przygotowanie podłoża pod docieplenie metodą lekką-mokrą, poprzez - grunt.emulsją ATLAS UNI-GRUNT /jednokrotnie/</t>
  </si>
  <si>
    <t>Ocieplenie ścian budynków płytami styropianowymi gr. 5 cm systemem ATLAS STOPTER - przyklejenie płyt styropianowych do ścian - uzupełnienie ocieplenia ścian</t>
  </si>
  <si>
    <t>Ocieplenie ścian budynków płytami styropianowymi systemem ATLAS STOPTER - przymocowanie płyt styropianowych za pomocą dybli plastikowych do ścian: z cegły</t>
  </si>
  <si>
    <t>54.000</t>
  </si>
  <si>
    <t>Ocieplenie ścian budynków płytami styropianowymi systemem ATLAS STOPTER - przyklejenie warstwy siatki na ścianach</t>
  </si>
  <si>
    <t>Nałożenie na podłoże podkładowej masy tynkarskiej, pod wyprawy elewacyjne z tynku mineralnego ATLAS CERMIT DR 20 lub ATLAS CERMIT SN 20</t>
  </si>
  <si>
    <t>Wykonanie ręcznie cienkowarstwowej wyprawy elewacyjnej z tynku mineralnego ATLAS CERMIT DR 20 lub ATLAS CERMIT SN 20, na uprzednio przygotowanym podłożu, o grubości 2 mm - na ścianach płaskich i powierzchniach poziomych</t>
  </si>
  <si>
    <t>Malowanie  farbą silikonową tynków zewnętrznych, gładkich</t>
  </si>
  <si>
    <t>Przygotowanie powierzchni starych tynków do malowania farbami silikonowymii łącznie z poszpachlowaniem nierówności /sfalowań powierzchni tynku/</t>
  </si>
  <si>
    <t>139.240</t>
  </si>
  <si>
    <t>Malowanie  farbami silikonowymi elewacji</t>
  </si>
  <si>
    <t>Wykopy wąskoprzestrzenne nieumocnione pod opaskę</t>
  </si>
  <si>
    <t>5.681</t>
  </si>
  <si>
    <t>21.850</t>
  </si>
  <si>
    <t>Warstwy odsączające w korycie i na poszerzeniach - zagęszczenie ręczne: grubość warstwy po zagęszczeniu 10 cm</t>
  </si>
  <si>
    <t>Chodniki z płyt betonowych o wymiarach 50x50x7 cm, na podsypce: piaskowej, z wypełn.spoin piaskiem</t>
  </si>
  <si>
    <t>Obrzeża betonowe 20x6 cm, na podsypce: piaskowej, z wypełn.spoin piaskiem</t>
  </si>
  <si>
    <t>41.690</t>
  </si>
  <si>
    <t>Utylizacja papy - kalkulacja indywidualna</t>
  </si>
  <si>
    <t>7.450</t>
  </si>
  <si>
    <t xml:space="preserve">Podjazd  </t>
  </si>
  <si>
    <t>Wykopy wąskoprzestrzenne nieumocnione o szerokości dna do 1,5 m i głębokości do 1,5 m, z odrzuceniem ziemi do 3 m w bok lub załadowaniem do przewozu, w gruncie suchym lub wilgotnym: kat. III</t>
  </si>
  <si>
    <t>2.940</t>
  </si>
  <si>
    <t>Ławy fundamentowe żelbetowe prostokątne o szerokości: do 0,6 m</t>
  </si>
  <si>
    <t>Zbrojenie konstrukcji - przygotowanie i montaż zbrojenia elementów budynków i budowli prętami stalowymi okrągłymi gładkimi o średnicy: 6 mm</t>
  </si>
  <si>
    <t>0.028</t>
  </si>
  <si>
    <t>Zbrojenie konstrukcji - przygotowanie i montaż zbrojenia elementów budynków i budowli prętami stalowymi okrągłymi żebrowanymi o średnicy:  12 mm</t>
  </si>
  <si>
    <t>0.021</t>
  </si>
  <si>
    <t>Izolacje przeciwwilgociowe - poziome z papy zgrzewalnej ław fundamentowych</t>
  </si>
  <si>
    <t>Fundamenty z bloczków betonowych na zaprawie: cementowej</t>
  </si>
  <si>
    <t>1.430</t>
  </si>
  <si>
    <t>Izolacje przeciwwilgociowe powłokowe bitumiczne, pionowe, wykonane na zimno z Dysperbitu: pierwsza warstwa z zagrunt.roztworem asfalt.</t>
  </si>
  <si>
    <t>Izolacje przeciwwilgociowe powłokowe bitumiczne, pionowe, wykonane na zimno z Dysperbitu: każda następna warstwa</t>
  </si>
  <si>
    <t>8.330</t>
  </si>
  <si>
    <t>Warstwy odsączające w korycie i na poszerzeniach - zagęszczenie ręczne: za każdy 1 cm grubości ponad 10 cm - następne 30 cm</t>
  </si>
  <si>
    <t>Podbudowy betonowez betonu B15, bez dylatacji, o grubości warstwy po zagęszczeniu: 12 cm</t>
  </si>
  <si>
    <t>Podbudowy betonowe bez dylatacji, o grubości warstwy po zagęszczeniu: ponad 12 cm - dodatek za każdy dalszy 1 cm - następne 8 cm gr.</t>
  </si>
  <si>
    <t>Ułożenie na podsypce cementowo-piaskowej grub.50mm z wypełnieniem spoin zaprawą cementową, nawierzchni z kostki betonowej grubości 80 mm</t>
  </si>
  <si>
    <t>0.083</t>
  </si>
  <si>
    <t>Tynki zwykłe kat. III na ścianach płaskich i powierzchniach poziomych /balkony, loggie/, wykonane: ręcznie</t>
  </si>
  <si>
    <t>Malowanie dwukrotne farbą emulsyjną tynków zewnętrznych, gładkich, z przygotowaniem, lecz bez gruntowania powierzchni</t>
  </si>
  <si>
    <t>Podbudowa z cegły klinkierowej gr. 12 cm pod podstawę wywietrzaków dachowych</t>
  </si>
  <si>
    <t>Rozebranie - mechaniczne rozbicie elementów konstrukcji betonowych: zbrojonych - istniejących fundamentów pod zbiorniki i filtry w hali S.U.</t>
  </si>
  <si>
    <t>3.020</t>
  </si>
  <si>
    <t>Usunięcie z budynku gruzu bez względu na kategorię: z parteru</t>
  </si>
  <si>
    <t>Wywiezienie gruzu samochodami samowyładowczymi na odległość do 1 km, z załadowaniem i wyładowaniem - - z rozbieranych konstrukcji: ceglanych</t>
  </si>
  <si>
    <t>7.433</t>
  </si>
  <si>
    <t>Wywiezienie gruzu samochodami samowyładowczymi na odległość do 1 km, z załadowaniem i wyładowaniem - - z rozbieranych konstrukcji: żwirobetonowych i żelbetowych</t>
  </si>
  <si>
    <t>10.498</t>
  </si>
  <si>
    <t>Dodatek do wywozu gruzu samochodami samowyładowczymi, za każdy 1 km powyżej pierwszego,bez względu na rodzaj konstrukcji - następne 4 km</t>
  </si>
  <si>
    <t>17.931</t>
  </si>
  <si>
    <t>Wywóz ziemi samochodami samowyładowczymi na odległość do 1 km, z załadowaniem i wyładowaniem, przy: gruncie kat. III</t>
  </si>
  <si>
    <t>45.864</t>
  </si>
  <si>
    <t>Dodatek do wywozu ziemi samochodami samowyładowczymi, za każdy 1 km powyżej pierwszego  - następne 4 km</t>
  </si>
  <si>
    <t>Utylizacja gruzu - kalkulacja indywidualna</t>
  </si>
  <si>
    <t>32.276</t>
  </si>
  <si>
    <t>WRAZ Z ROBOTAMI TOWARZYSZĄCYMI  W OBRĘBIE BUDYNKU STACJI</t>
  </si>
  <si>
    <t>W MIEJSCOWOŚCI SZCZEPANKI</t>
  </si>
  <si>
    <t>S 10.00</t>
  </si>
  <si>
    <t>S 12.00</t>
  </si>
  <si>
    <t>jedn.</t>
  </si>
  <si>
    <t>Lp</t>
  </si>
  <si>
    <t>Rodzaj robót</t>
  </si>
  <si>
    <t>Ilość</t>
  </si>
  <si>
    <t>ELEMENTY WEWN.</t>
  </si>
  <si>
    <t>Skucie posadzki gr. 15 cm</t>
  </si>
  <si>
    <t>M2</t>
  </si>
  <si>
    <t>Wykop-obniżenie posadzki do poziomu 87,12</t>
  </si>
  <si>
    <t>48,44*0,67</t>
  </si>
  <si>
    <t>M3</t>
  </si>
  <si>
    <t>Podkład z chudego betonu gr. 10 cm</t>
  </si>
  <si>
    <t>48,44*0,10</t>
  </si>
  <si>
    <t>Izolacja posadzki 2xfolia izolacyjna</t>
  </si>
  <si>
    <t>Wykonanie płyty żelbetowej gr. 20 cm, beton B20</t>
  </si>
  <si>
    <t>6,70*3,15*0,20</t>
  </si>
  <si>
    <t>Zbrojenie płyty, siatka z prętów fi 12</t>
  </si>
  <si>
    <t>Kg</t>
  </si>
  <si>
    <t>Podkład z chudego betonu gr. 10 cm, pozostała część posadzki, uwzględnić korytka ACO DRAIN</t>
  </si>
  <si>
    <t>(48,44-6,70*3,15)*0,10</t>
  </si>
  <si>
    <t>Wykucie otworu w ścianie zewn. gr. 0,47 cm na drzwi dwuskrzydłowe</t>
  </si>
  <si>
    <t>2,55*2,55</t>
  </si>
  <si>
    <t>Wykucie bruzd dla osadzenie nadproża, ściana gr. 47 cm</t>
  </si>
  <si>
    <t>3,15*0,25*0,47</t>
  </si>
  <si>
    <t>Osadzenie nadproży belek stalowych 2 szt.dwuteowniki zwykłe 160</t>
  </si>
  <si>
    <t>3,0*2=6,0 m</t>
  </si>
  <si>
    <t>Wypełnienie przestrzeni między belkami betonem</t>
  </si>
  <si>
    <t>3,0*0,16*0,47</t>
  </si>
  <si>
    <t>Siatka Rabitza na nadprożu</t>
  </si>
  <si>
    <t>3,15*0,25*2+2,55*0,47</t>
  </si>
  <si>
    <t>Tynkowanie nadproża, siatki rabitza</t>
  </si>
  <si>
    <t xml:space="preserve">Tynkowanie ościeży </t>
  </si>
  <si>
    <t>0,47*2,55*2</t>
  </si>
  <si>
    <t>Montaż stalowych drzwi dwuskrzydłowych firmy HORMANN 2,25*2,25</t>
  </si>
  <si>
    <t>2,25*2,25</t>
  </si>
  <si>
    <t>Rozbiórka stopnia schodowego betonowego</t>
  </si>
  <si>
    <t>0,67*1,30*0,20</t>
  </si>
  <si>
    <t>Ścianka działowa gr. 12 cm z cegły pełnej</t>
  </si>
  <si>
    <t>(0,70+1,23+0,50+0,74)*3,27-0,90*2,05</t>
  </si>
  <si>
    <t>Tynk na ściankach z cegły</t>
  </si>
  <si>
    <t>8,52*2</t>
  </si>
  <si>
    <t>Osadzenie drzwi stalowych typ ZK firmy HORMANN 0,75*2,0</t>
  </si>
  <si>
    <t>0,75*2,0</t>
  </si>
  <si>
    <t>Wykonanie wanny ekologicznej</t>
  </si>
  <si>
    <t>Stopnie schodowe betonowe</t>
  </si>
  <si>
    <t>1,07*0,26*0,18*3+2,70*0,26*0,18*2</t>
  </si>
  <si>
    <t>Wymiana drzwi wewn, i zewn na drzwi stalowe HORMANN 0,875*2,0-2 szt</t>
  </si>
  <si>
    <t>0,875*2,0*2</t>
  </si>
  <si>
    <t>Wymiana stolarki okiennej na PCV-0,9*0,90, 0,60*0,90 uchylno-rozwierane</t>
  </si>
  <si>
    <t>0,9*0,9*3+0,60*0,90</t>
  </si>
  <si>
    <t>Wymiana stol. Okiennej na PCV 1,80*1,15-rozwierane (skrz. większe), uchylno-rozwier. (skrz. Mniejsze)</t>
  </si>
  <si>
    <t>1,80*1,15*2</t>
  </si>
  <si>
    <t>Wymiana parapetów wewn. drewn. Na twarde PCV-szer. 20 cm</t>
  </si>
  <si>
    <t>1,90*2+0,70</t>
  </si>
  <si>
    <t>M</t>
  </si>
  <si>
    <t>Montaż krat stalowych okiennych</t>
  </si>
  <si>
    <t>0,9*0,9*3+0,60*0,90+1,80*1,15*2</t>
  </si>
  <si>
    <t>Wykucie otworów w stropodachu śr. 20 cm (went. Dachowe)</t>
  </si>
  <si>
    <t>3,14*0,10*0,10*0,24*4</t>
  </si>
  <si>
    <t>Montaż kratek kontaktowych went. W pom. WC</t>
  </si>
  <si>
    <t>Szt</t>
  </si>
  <si>
    <t>Szpachlowanie ścian pod malowanie olejne</t>
  </si>
  <si>
    <t>(8,40+10,70+5,68)*0,52+(0,70+1,23+0,50+0,74)*1,50*2+(1,50+0,52)*0,47*2</t>
  </si>
  <si>
    <t>Malowanie olejne ścian poszpachlowanych</t>
  </si>
  <si>
    <t>Malowanie istn. Lamperii olejnej</t>
  </si>
  <si>
    <t>(10,68*2+5,68*2)*1,50-2,55*1,50+(2,30+5,68)*0,52</t>
  </si>
  <si>
    <t>Malowanie ścian wewn. farbą akrylową emulsyjną zewn. np. Śnieżka</t>
  </si>
  <si>
    <t>10,68*(6,04-1,5)+10,68*(3,27-1,5)+9,39*2+(0,66+1,13+0,41+0,78+0,43+0,84+0,74+0,87)*(3,27-1,50)</t>
  </si>
  <si>
    <t>Malowanie sufitu farbą akrylową emulsyjną zewn. np. Śnieżka</t>
  </si>
  <si>
    <t>5,68*10,68</t>
  </si>
  <si>
    <t>Wymiana drzwi wewn. na drzwi płytowe drewn.</t>
  </si>
  <si>
    <t>0,80*2,0*2+0,60*2,0</t>
  </si>
  <si>
    <t>Malowanie istn. Lamperii olejnej-pozostałe pom.</t>
  </si>
  <si>
    <t>(3,51*2+2,51*2+4,26*2+2,18*2+2,41*2+0,95*2+2,18*2)*1,50-0,90*1,50*4-0,7*1,5*2</t>
  </si>
  <si>
    <t>Malowanie ścian wewn. farbą emulsyjną do wnętrz np. Śnieżka-pozostałe pom.</t>
  </si>
  <si>
    <t>(3,51*2+2,51*2+1,07*2+4,26*2+2,18*2+2,41*2+0,95*2+2,18*2)*1,0</t>
  </si>
  <si>
    <t>Malowanie sufitu farbą emulsyjną do wnętrz np. Śnieżka-pom. Pozost</t>
  </si>
  <si>
    <t>3,75+8,79+5,24+2,07</t>
  </si>
  <si>
    <t>Montaż korytek odwodnieniowych ACO DRAIN szer. 220 mm</t>
  </si>
  <si>
    <t>Montaż korytek odwodnieniowych ACO DRAIN szer. 360 mm</t>
  </si>
  <si>
    <t>0,80+2,85+0,90+2,05+0,35</t>
  </si>
  <si>
    <t>ELEMENTY ZEWN.</t>
  </si>
  <si>
    <t>Wymiana pokrycia dachowego z papy na papę zgrzewalną VEDAG Euroflex gr. 4,5 mm</t>
  </si>
  <si>
    <t>6,72*15,51-0,35*2*3,90</t>
  </si>
  <si>
    <t>Wymiana papy – obróbka ogniomurków</t>
  </si>
  <si>
    <t>(0,50+0,35)*3,90*2+0,20*(6,72+0,5*2)</t>
  </si>
  <si>
    <t>Wymiana rynien dachowych na PCV 120</t>
  </si>
  <si>
    <t>7,0*2+11,90*2+6,30</t>
  </si>
  <si>
    <t>Wymiana rur spustowych na PCV 90</t>
  </si>
  <si>
    <t>2,60+3,80*2</t>
  </si>
  <si>
    <t>Wymiana obróbek blacharskich-pas nadrynnowy, blacha powlekana</t>
  </si>
  <si>
    <t>(6,72*2+11,61*2+6,10)*0,30</t>
  </si>
  <si>
    <t>Wymiana obróbek ogniomurków, blacha powlekana</t>
  </si>
  <si>
    <t>0,50*3,90*2</t>
  </si>
  <si>
    <t>Rozbiórka czapki betonowej kominowej</t>
  </si>
  <si>
    <t>0,95*0,65*0,10</t>
  </si>
  <si>
    <t>Rozbiórka komina z cegły-część wystająca ponad dachem</t>
  </si>
  <si>
    <t>0,45*0,75*0,60</t>
  </si>
  <si>
    <t>Pomurowanie nowego komina z cegły klinkierowej</t>
  </si>
  <si>
    <t>Wykonanie nowej czapki na komin przystosowanej do osadzenie went. Dachowego</t>
  </si>
  <si>
    <t>Wymiana obróbek blacharskich - parapetów zewn. Z blachy powlekanej</t>
  </si>
  <si>
    <t>(1,90*2+0,70+1,0*3)*0,20</t>
  </si>
  <si>
    <t>Uzupełnienie ocieplenia na ścianach-styropian gr. 5,0 cm+siatka</t>
  </si>
  <si>
    <t>6,71*0,70+3,0*2</t>
  </si>
  <si>
    <t>Malowanie farbą zewn.ścian ocieplonych</t>
  </si>
  <si>
    <t>Odnowienie powłok malarskich istniejącej elewacji-farba zewn., zmycie farby istn. I położenie nowej</t>
  </si>
  <si>
    <t>51,30*2+21,57*2-2,55*2,55</t>
  </si>
  <si>
    <t>Zebranie humusu gr. 20 cm przy ścianach pod wykonanie opaski z płytek chodnikowych</t>
  </si>
  <si>
    <t>((15,51+0,50)*2+(6,71+0,50)*2)*0,50-2,75*0,50</t>
  </si>
  <si>
    <t>Wykonanie podsypki piaskowej gr. 15 cm</t>
  </si>
  <si>
    <t>21,85*0,15</t>
  </si>
  <si>
    <t>Wykonanie opaski z płytek chodnikowych 50x50</t>
  </si>
  <si>
    <t>PODJAZD</t>
  </si>
  <si>
    <t>Wykop pod murki oporowe</t>
  </si>
  <si>
    <t>0,70*3,0*0,70*2</t>
  </si>
  <si>
    <t>Ławy żelbetowe o wym. 0,30x0,25, beton B20</t>
  </si>
  <si>
    <t>0,30*0,25*3,0*2</t>
  </si>
  <si>
    <t>Zbrojenie ław, 4 fi 12, strzemiona fi 6</t>
  </si>
  <si>
    <t>8 szt. dł. 3,0 m</t>
  </si>
  <si>
    <t>28 szt. dł. 1,0</t>
  </si>
  <si>
    <t>Izolacja papa poziomo na sucho</t>
  </si>
  <si>
    <t>3,0*0,25*2</t>
  </si>
  <si>
    <t>Fundamenty z bloczka betonowego gr. 25 cm</t>
  </si>
  <si>
    <t>2,85*2</t>
  </si>
  <si>
    <t>Izolacja pionowa ścian z bloczka bet. np. 2Xdysperbit</t>
  </si>
  <si>
    <t>2,25*4</t>
  </si>
  <si>
    <t>Podsypka piaskowa, wypełnienie podjazdu piaskiem z zagęszczeniem</t>
  </si>
  <si>
    <t>0,6*2,25</t>
  </si>
  <si>
    <t>Kostka Polbruk gr. 8 cm szara na podsypce cem.-piaskowej</t>
  </si>
  <si>
    <t>3,03*2,75</t>
  </si>
  <si>
    <t xml:space="preserve">Tynk na ścianach z bloczka </t>
  </si>
  <si>
    <t>(3,60-2,85)*2</t>
  </si>
  <si>
    <t>Malowanie tynku farbą emulsyjną zewn.</t>
  </si>
  <si>
    <t>Wykonanie podbudowy z cegły klinkierowej gr. 12,0 cm dla osadzenia podstawy dachowej BIII   DN 200  dla wywietrzaków dachowych sztuk 4,0</t>
  </si>
  <si>
    <t>1,2x0,12</t>
  </si>
  <si>
    <t>Rozbicie młotem pneumatycznym istniejących trzech fundamentów pod zbiorniki i filtry przykrytych posadzką w hali S.U.W.</t>
  </si>
  <si>
    <t>(1,2x1,2x0,7)x3</t>
  </si>
  <si>
    <t>Wywiezienie gruzu na odległość do 5 km</t>
  </si>
  <si>
    <r>
      <t>Montaż nawiewników okiennych  ciśnieniowych typu AMA, przepływ powietrza 22,3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 Firma ARECO  -   kpl. 3,0 (w górnej części okna hali SUW)</t>
    </r>
  </si>
  <si>
    <t>Kpl.</t>
  </si>
  <si>
    <t>ZESTAWIENIE SZCZEGÓŁOWE</t>
  </si>
  <si>
    <t>ZAKRESU RZECZOWEGO ROBÓT BUDOWLANYCH</t>
  </si>
  <si>
    <t>ZMIANY TECHNOLOGII S.U.W.</t>
  </si>
  <si>
    <t>PRZEDMIAR</t>
  </si>
  <si>
    <t>ROBÓT DO WYSZCZEGÓLNIONEGO ZAKRESU</t>
  </si>
  <si>
    <t>RZECZOWEGO ROBÓT BUDOWLANYCH</t>
  </si>
  <si>
    <t>BUDYNKU S.U.W. W SZCZEPANKACH DLA POTRZEB</t>
  </si>
  <si>
    <t>S 13.00</t>
  </si>
  <si>
    <t>S 01.00 - S 09.00</t>
  </si>
  <si>
    <t>Przedmiar robót budowlano-sanitarnych</t>
  </si>
  <si>
    <t>Roboty budowlane - obmiar szczegółowy</t>
  </si>
  <si>
    <t>20  ;  22</t>
  </si>
  <si>
    <t xml:space="preserve">  2  ;  19</t>
  </si>
  <si>
    <r>
      <t xml:space="preserve">45210000-2 </t>
    </r>
    <r>
      <rPr>
        <sz val="10"/>
        <rFont val="Arial"/>
        <family val="2"/>
      </rPr>
      <t>Roboty budowlane w zakresie budynków</t>
    </r>
  </si>
  <si>
    <r>
      <rPr>
        <b/>
        <sz val="10"/>
        <rFont val="Arial"/>
        <family val="2"/>
      </rPr>
      <t>45230000-8</t>
    </r>
    <r>
      <rPr>
        <sz val="10"/>
        <rFont val="Arial"/>
        <family val="0"/>
      </rPr>
      <t xml:space="preserve"> Roboty budowlane w zakresie budowy rurociągów …</t>
    </r>
  </si>
  <si>
    <t>październik 2008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</si>
</sst>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;[Red]0.00"/>
    <numFmt numFmtId="172" formatCode="0.00_ ;\-0.00\ "/>
    <numFmt numFmtId="173" formatCode="[$-415]d\ mmmm\ yyyy"/>
    <numFmt numFmtId="174" formatCode="0.000;[Red]0.000"/>
    <numFmt numFmtId="175" formatCode="0.0000;[Red]0.0000"/>
    <numFmt numFmtId="176" formatCode="0.00000;[Red]0.00000"/>
    <numFmt numFmtId="177" formatCode="0.000000;[Red]0.0000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\ [$zł-415]_-;\-* #,##0.00\ [$zł-415]_-;_-* &quot;-&quot;??\ [$zł-415]_-;_-@_-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10" xfId="0" applyNumberFormat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33" borderId="10" xfId="0" applyFont="1" applyFill="1" applyBorder="1" applyAlignment="1">
      <alignment horizontal="center" vertical="center" wrapText="1"/>
    </xf>
    <xf numFmtId="2" fontId="0" fillId="0" borderId="11" xfId="0" applyNumberFormat="1" applyBorder="1" applyAlignment="1" quotePrefix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75" fontId="0" fillId="0" borderId="10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5" fontId="0" fillId="0" borderId="11" xfId="0" applyNumberFormat="1" applyFont="1" applyBorder="1" applyAlignment="1" quotePrefix="1">
      <alignment horizontal="center" vertical="center"/>
    </xf>
    <xf numFmtId="0" fontId="0" fillId="0" borderId="12" xfId="0" applyBorder="1" applyAlignment="1">
      <alignment/>
    </xf>
    <xf numFmtId="2" fontId="0" fillId="0" borderId="12" xfId="0" applyNumberFormat="1" applyBorder="1" applyAlignment="1" quotePrefix="1">
      <alignment horizontal="center" vertical="center"/>
    </xf>
    <xf numFmtId="175" fontId="0" fillId="0" borderId="12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20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53"/>
  <sheetViews>
    <sheetView tabSelected="1" zoomScaleSheetLayoutView="145" zoomScalePageLayoutView="0" workbookViewId="0" topLeftCell="A1">
      <selection activeCell="H55" sqref="H55"/>
    </sheetView>
  </sheetViews>
  <sheetFormatPr defaultColWidth="9.140625" defaultRowHeight="12.75"/>
  <cols>
    <col min="6" max="6" width="15.421875" style="0" customWidth="1"/>
  </cols>
  <sheetData>
    <row r="2" ht="12.75" hidden="1"/>
    <row r="3" ht="12.75" hidden="1"/>
    <row r="4" ht="12.75" hidden="1"/>
    <row r="5" ht="12.75" hidden="1"/>
    <row r="6" ht="12.75" hidden="1"/>
    <row r="7" ht="12.75" hidden="1"/>
    <row r="8" ht="20.25">
      <c r="D8" s="2" t="s">
        <v>6</v>
      </c>
    </row>
    <row r="12" spans="1:13" ht="20.25">
      <c r="A12" s="3" t="s">
        <v>3</v>
      </c>
      <c r="C12" s="4" t="s">
        <v>35</v>
      </c>
      <c r="D12" s="21"/>
      <c r="E12" s="20"/>
      <c r="F12" s="21"/>
      <c r="G12" s="21"/>
      <c r="H12" s="21"/>
      <c r="I12" s="21"/>
      <c r="J12" s="21"/>
      <c r="K12" s="21"/>
      <c r="L12" s="21"/>
      <c r="M12" s="21"/>
    </row>
    <row r="13" spans="3:13" ht="15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ht="12.75">
      <c r="C14" s="4" t="s">
        <v>36</v>
      </c>
    </row>
    <row r="16" ht="12.75">
      <c r="C16" s="4" t="s">
        <v>439</v>
      </c>
    </row>
    <row r="18" ht="20.25">
      <c r="D18" s="2"/>
    </row>
    <row r="23" spans="1:3" ht="20.25">
      <c r="A23" s="3" t="s">
        <v>4</v>
      </c>
      <c r="C23" s="4" t="s">
        <v>594</v>
      </c>
    </row>
    <row r="24" ht="12.75">
      <c r="C24" s="19" t="s">
        <v>595</v>
      </c>
    </row>
    <row r="27" ht="12.75">
      <c r="D27" s="4"/>
    </row>
    <row r="32" ht="12.75">
      <c r="D32" s="4"/>
    </row>
    <row r="37" spans="1:3" ht="20.25">
      <c r="A37" s="3" t="s">
        <v>5</v>
      </c>
      <c r="C37" s="5" t="s">
        <v>33</v>
      </c>
    </row>
    <row r="38" ht="14.25">
      <c r="C38" s="5" t="s">
        <v>34</v>
      </c>
    </row>
    <row r="53" ht="12.75">
      <c r="E53" s="19" t="s">
        <v>596</v>
      </c>
    </row>
  </sheetData>
  <sheetProtection/>
  <printOptions/>
  <pageMargins left="0.7874015748031497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G12" sqref="G12"/>
    </sheetView>
  </sheetViews>
  <sheetFormatPr defaultColWidth="9.140625" defaultRowHeight="12.75"/>
  <cols>
    <col min="6" max="6" width="18.421875" style="0" customWidth="1"/>
  </cols>
  <sheetData>
    <row r="1" spans="1:8" ht="12.75">
      <c r="A1" s="44" t="s">
        <v>7</v>
      </c>
      <c r="B1" s="44"/>
      <c r="C1" s="44"/>
      <c r="D1" s="44"/>
      <c r="E1" s="44"/>
      <c r="F1" s="44"/>
      <c r="G1" s="44"/>
      <c r="H1" s="44"/>
    </row>
    <row r="3" spans="1:8" ht="12.75">
      <c r="A3" s="7">
        <v>1</v>
      </c>
      <c r="B3" t="s">
        <v>590</v>
      </c>
      <c r="G3" t="s">
        <v>8</v>
      </c>
      <c r="H3" s="43" t="s">
        <v>593</v>
      </c>
    </row>
    <row r="4" spans="1:8" ht="12.75">
      <c r="A4" s="7">
        <v>2</v>
      </c>
      <c r="B4" t="s">
        <v>591</v>
      </c>
      <c r="G4" t="s">
        <v>8</v>
      </c>
      <c r="H4" s="7" t="s">
        <v>592</v>
      </c>
    </row>
    <row r="5" spans="1:8" ht="12.75">
      <c r="A5" s="7"/>
      <c r="H5" s="7"/>
    </row>
    <row r="6" spans="1:8" ht="12.75">
      <c r="A6" s="7"/>
      <c r="H6" s="6"/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3"/>
  <sheetViews>
    <sheetView workbookViewId="0" topLeftCell="A343">
      <selection activeCell="E349" sqref="E349"/>
    </sheetView>
  </sheetViews>
  <sheetFormatPr defaultColWidth="9.140625" defaultRowHeight="12.75"/>
  <cols>
    <col min="1" max="1" width="5.421875" style="0" customWidth="1"/>
    <col min="2" max="2" width="10.00390625" style="0" customWidth="1"/>
    <col min="3" max="3" width="36.8515625" style="0" customWidth="1"/>
    <col min="4" max="4" width="9.57421875" style="0" customWidth="1"/>
    <col min="5" max="6" width="8.421875" style="0" customWidth="1"/>
  </cols>
  <sheetData>
    <row r="1" spans="1:7" ht="15.75">
      <c r="A1" s="48"/>
      <c r="B1" s="48"/>
      <c r="C1" s="48"/>
      <c r="D1" s="48"/>
      <c r="E1" s="48"/>
      <c r="F1" s="48"/>
      <c r="G1" s="48"/>
    </row>
    <row r="2" spans="1:7" ht="15.75">
      <c r="A2" s="48" t="s">
        <v>35</v>
      </c>
      <c r="B2" s="48"/>
      <c r="C2" s="48"/>
      <c r="D2" s="48"/>
      <c r="E2" s="48"/>
      <c r="F2" s="48"/>
      <c r="G2" s="48"/>
    </row>
    <row r="3" spans="1:7" ht="15.75" customHeight="1">
      <c r="A3" s="48" t="s">
        <v>438</v>
      </c>
      <c r="B3" s="48"/>
      <c r="C3" s="48"/>
      <c r="D3" s="48"/>
      <c r="E3" s="48"/>
      <c r="F3" s="48"/>
      <c r="G3" s="48"/>
    </row>
    <row r="4" spans="1:7" ht="15.75" customHeight="1">
      <c r="A4" s="48" t="s">
        <v>439</v>
      </c>
      <c r="B4" s="48"/>
      <c r="C4" s="48"/>
      <c r="D4" s="48"/>
      <c r="E4" s="48"/>
      <c r="F4" s="48"/>
      <c r="G4" s="48"/>
    </row>
    <row r="6" spans="1:7" ht="25.5">
      <c r="A6" s="8" t="s">
        <v>16</v>
      </c>
      <c r="B6" s="8" t="s">
        <v>9</v>
      </c>
      <c r="C6" s="8" t="s">
        <v>10</v>
      </c>
      <c r="D6" s="8" t="s">
        <v>18</v>
      </c>
      <c r="E6" s="8" t="s">
        <v>11</v>
      </c>
      <c r="F6" s="8" t="s">
        <v>17</v>
      </c>
      <c r="G6" s="8" t="s">
        <v>0</v>
      </c>
    </row>
    <row r="7" spans="1:7" ht="13.5" thickBo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13.5" thickBot="1">
      <c r="A8" s="45" t="s">
        <v>37</v>
      </c>
      <c r="B8" s="46"/>
      <c r="C8" s="46"/>
      <c r="D8" s="46"/>
      <c r="E8" s="46"/>
      <c r="F8" s="46"/>
      <c r="G8" s="47"/>
    </row>
    <row r="9" spans="1:7" ht="13.5" thickBot="1">
      <c r="A9" s="45" t="s">
        <v>38</v>
      </c>
      <c r="B9" s="46"/>
      <c r="C9" s="46"/>
      <c r="D9" s="46"/>
      <c r="E9" s="46"/>
      <c r="F9" s="46"/>
      <c r="G9" s="47"/>
    </row>
    <row r="10" spans="1:7" ht="38.25">
      <c r="A10" s="14">
        <v>1</v>
      </c>
      <c r="B10" s="22" t="s">
        <v>441</v>
      </c>
      <c r="C10" s="11" t="s">
        <v>39</v>
      </c>
      <c r="D10" s="9" t="s">
        <v>13</v>
      </c>
      <c r="E10" s="15" t="s">
        <v>40</v>
      </c>
      <c r="F10" s="9"/>
      <c r="G10" s="9"/>
    </row>
    <row r="11" spans="1:7" ht="25.5">
      <c r="A11" s="13">
        <v>2</v>
      </c>
      <c r="B11" s="22" t="s">
        <v>441</v>
      </c>
      <c r="C11" s="11" t="s">
        <v>41</v>
      </c>
      <c r="D11" s="1" t="s">
        <v>15</v>
      </c>
      <c r="E11" s="12" t="s">
        <v>42</v>
      </c>
      <c r="F11" s="1"/>
      <c r="G11" s="1"/>
    </row>
    <row r="12" spans="1:7" ht="25.5">
      <c r="A12" s="13">
        <v>3</v>
      </c>
      <c r="B12" s="22" t="s">
        <v>441</v>
      </c>
      <c r="C12" s="11" t="s">
        <v>43</v>
      </c>
      <c r="D12" s="1" t="s">
        <v>15</v>
      </c>
      <c r="E12" s="12" t="s">
        <v>44</v>
      </c>
      <c r="F12" s="1"/>
      <c r="G12" s="1"/>
    </row>
    <row r="13" spans="1:7" ht="14.25" customHeight="1">
      <c r="A13" s="13">
        <v>4</v>
      </c>
      <c r="B13" s="22" t="s">
        <v>441</v>
      </c>
      <c r="C13" s="11" t="s">
        <v>45</v>
      </c>
      <c r="D13" s="1" t="s">
        <v>15</v>
      </c>
      <c r="E13" s="12" t="s">
        <v>22</v>
      </c>
      <c r="F13" s="1"/>
      <c r="G13" s="1"/>
    </row>
    <row r="14" spans="1:7" ht="25.5">
      <c r="A14" s="13">
        <v>5</v>
      </c>
      <c r="B14" s="22" t="s">
        <v>441</v>
      </c>
      <c r="C14" s="11" t="s">
        <v>46</v>
      </c>
      <c r="D14" s="1" t="s">
        <v>13</v>
      </c>
      <c r="E14" s="12" t="s">
        <v>32</v>
      </c>
      <c r="F14" s="1"/>
      <c r="G14" s="1"/>
    </row>
    <row r="15" spans="1:7" ht="25.5">
      <c r="A15" s="13">
        <v>6</v>
      </c>
      <c r="B15" s="22" t="s">
        <v>441</v>
      </c>
      <c r="C15" s="11" t="s">
        <v>47</v>
      </c>
      <c r="D15" s="1" t="s">
        <v>15</v>
      </c>
      <c r="E15" s="12" t="s">
        <v>24</v>
      </c>
      <c r="F15" s="1"/>
      <c r="G15" s="1"/>
    </row>
    <row r="16" spans="1:7" ht="25.5">
      <c r="A16" s="13">
        <v>7</v>
      </c>
      <c r="B16" s="22" t="s">
        <v>441</v>
      </c>
      <c r="C16" s="11" t="s">
        <v>48</v>
      </c>
      <c r="D16" s="1" t="s">
        <v>15</v>
      </c>
      <c r="E16" s="12" t="s">
        <v>26</v>
      </c>
      <c r="F16" s="1"/>
      <c r="G16" s="1"/>
    </row>
    <row r="17" spans="1:7" ht="12.75">
      <c r="A17" s="13">
        <v>8</v>
      </c>
      <c r="B17" s="22" t="s">
        <v>441</v>
      </c>
      <c r="C17" s="11" t="s">
        <v>49</v>
      </c>
      <c r="D17" s="1" t="s">
        <v>15</v>
      </c>
      <c r="E17" s="12" t="s">
        <v>26</v>
      </c>
      <c r="F17" s="1"/>
      <c r="G17" s="1"/>
    </row>
    <row r="18" spans="1:7" ht="12.75">
      <c r="A18" s="13">
        <v>9</v>
      </c>
      <c r="B18" s="22" t="s">
        <v>441</v>
      </c>
      <c r="C18" s="11" t="s">
        <v>50</v>
      </c>
      <c r="D18" s="1" t="s">
        <v>15</v>
      </c>
      <c r="E18" s="12" t="s">
        <v>25</v>
      </c>
      <c r="F18" s="1"/>
      <c r="G18" s="1"/>
    </row>
    <row r="19" spans="1:7" ht="12.75">
      <c r="A19" s="13">
        <v>10</v>
      </c>
      <c r="B19" s="22" t="s">
        <v>441</v>
      </c>
      <c r="C19" s="11" t="s">
        <v>51</v>
      </c>
      <c r="D19" s="1" t="s">
        <v>12</v>
      </c>
      <c r="E19" s="12" t="s">
        <v>52</v>
      </c>
      <c r="F19" s="1"/>
      <c r="G19" s="1"/>
    </row>
    <row r="20" spans="1:7" ht="12.75">
      <c r="A20" s="13">
        <v>11</v>
      </c>
      <c r="B20" s="22" t="s">
        <v>441</v>
      </c>
      <c r="C20" s="11" t="s">
        <v>53</v>
      </c>
      <c r="D20" s="1" t="s">
        <v>12</v>
      </c>
      <c r="E20" s="12" t="s">
        <v>52</v>
      </c>
      <c r="F20" s="1"/>
      <c r="G20" s="1"/>
    </row>
    <row r="21" spans="1:7" ht="26.25" thickBot="1">
      <c r="A21" s="16">
        <v>12</v>
      </c>
      <c r="B21" s="22" t="s">
        <v>441</v>
      </c>
      <c r="C21" s="11" t="s">
        <v>54</v>
      </c>
      <c r="D21" s="17" t="s">
        <v>15</v>
      </c>
      <c r="E21" s="18" t="s">
        <v>26</v>
      </c>
      <c r="F21" s="17"/>
      <c r="G21" s="17"/>
    </row>
    <row r="22" spans="1:7" ht="13.5" thickBot="1">
      <c r="A22" s="45" t="s">
        <v>55</v>
      </c>
      <c r="B22" s="46"/>
      <c r="C22" s="46"/>
      <c r="D22" s="46"/>
      <c r="E22" s="46"/>
      <c r="F22" s="46"/>
      <c r="G22" s="47"/>
    </row>
    <row r="23" spans="1:7" ht="38.25">
      <c r="A23" s="14">
        <v>13</v>
      </c>
      <c r="B23" s="22" t="s">
        <v>440</v>
      </c>
      <c r="C23" s="11" t="s">
        <v>56</v>
      </c>
      <c r="D23" s="9" t="s">
        <v>15</v>
      </c>
      <c r="E23" s="15" t="s">
        <v>30</v>
      </c>
      <c r="F23" s="9"/>
      <c r="G23" s="9"/>
    </row>
    <row r="24" spans="1:7" ht="38.25">
      <c r="A24" s="13">
        <v>14</v>
      </c>
      <c r="B24" s="22" t="s">
        <v>440</v>
      </c>
      <c r="C24" s="11" t="s">
        <v>57</v>
      </c>
      <c r="D24" s="1" t="s">
        <v>14</v>
      </c>
      <c r="E24" s="12" t="s">
        <v>30</v>
      </c>
      <c r="F24" s="1"/>
      <c r="G24" s="1"/>
    </row>
    <row r="25" spans="1:7" ht="25.5">
      <c r="A25" s="13">
        <v>15</v>
      </c>
      <c r="B25" s="22" t="s">
        <v>440</v>
      </c>
      <c r="C25" s="11" t="s">
        <v>58</v>
      </c>
      <c r="D25" s="1" t="s">
        <v>59</v>
      </c>
      <c r="E25" s="12" t="s">
        <v>60</v>
      </c>
      <c r="F25" s="1"/>
      <c r="G25" s="1"/>
    </row>
    <row r="26" spans="1:7" ht="25.5">
      <c r="A26" s="13">
        <v>16</v>
      </c>
      <c r="B26" s="22" t="s">
        <v>440</v>
      </c>
      <c r="C26" s="11" t="s">
        <v>61</v>
      </c>
      <c r="D26" s="1" t="s">
        <v>59</v>
      </c>
      <c r="E26" s="12" t="s">
        <v>62</v>
      </c>
      <c r="F26" s="1"/>
      <c r="G26" s="1"/>
    </row>
    <row r="27" spans="1:7" ht="25.5">
      <c r="A27" s="13">
        <v>17</v>
      </c>
      <c r="B27" s="22" t="s">
        <v>440</v>
      </c>
      <c r="C27" s="11" t="s">
        <v>63</v>
      </c>
      <c r="D27" s="1" t="s">
        <v>59</v>
      </c>
      <c r="E27" s="12" t="s">
        <v>62</v>
      </c>
      <c r="F27" s="1"/>
      <c r="G27" s="1"/>
    </row>
    <row r="28" spans="1:7" ht="38.25">
      <c r="A28" s="13">
        <v>18</v>
      </c>
      <c r="B28" s="22" t="s">
        <v>440</v>
      </c>
      <c r="C28" s="11" t="s">
        <v>64</v>
      </c>
      <c r="D28" s="1" t="s">
        <v>59</v>
      </c>
      <c r="E28" s="12" t="s">
        <v>65</v>
      </c>
      <c r="F28" s="1"/>
      <c r="G28" s="1"/>
    </row>
    <row r="29" spans="1:7" ht="25.5">
      <c r="A29" s="13">
        <v>19</v>
      </c>
      <c r="B29" s="22" t="s">
        <v>440</v>
      </c>
      <c r="C29" s="11" t="s">
        <v>66</v>
      </c>
      <c r="D29" s="1" t="s">
        <v>59</v>
      </c>
      <c r="E29" s="12" t="s">
        <v>29</v>
      </c>
      <c r="F29" s="1"/>
      <c r="G29" s="1"/>
    </row>
    <row r="30" spans="1:7" ht="25.5">
      <c r="A30" s="13">
        <v>20</v>
      </c>
      <c r="B30" s="22" t="s">
        <v>440</v>
      </c>
      <c r="C30" s="11" t="s">
        <v>67</v>
      </c>
      <c r="D30" s="1" t="s">
        <v>59</v>
      </c>
      <c r="E30" s="12" t="s">
        <v>68</v>
      </c>
      <c r="F30" s="1"/>
      <c r="G30" s="1"/>
    </row>
    <row r="31" spans="1:7" ht="25.5">
      <c r="A31" s="13">
        <v>21</v>
      </c>
      <c r="B31" s="22" t="s">
        <v>440</v>
      </c>
      <c r="C31" s="11" t="s">
        <v>69</v>
      </c>
      <c r="D31" s="1" t="s">
        <v>59</v>
      </c>
      <c r="E31" s="12" t="s">
        <v>68</v>
      </c>
      <c r="F31" s="1"/>
      <c r="G31" s="1"/>
    </row>
    <row r="32" spans="1:7" ht="25.5">
      <c r="A32" s="13">
        <v>22</v>
      </c>
      <c r="B32" s="22" t="s">
        <v>440</v>
      </c>
      <c r="C32" s="11" t="s">
        <v>70</v>
      </c>
      <c r="D32" s="1" t="s">
        <v>15</v>
      </c>
      <c r="E32" s="12" t="s">
        <v>30</v>
      </c>
      <c r="F32" s="1"/>
      <c r="G32" s="1"/>
    </row>
    <row r="33" spans="1:7" ht="76.5">
      <c r="A33" s="13">
        <v>23</v>
      </c>
      <c r="B33" s="22" t="s">
        <v>440</v>
      </c>
      <c r="C33" s="11" t="s">
        <v>71</v>
      </c>
      <c r="D33" s="1" t="s">
        <v>14</v>
      </c>
      <c r="E33" s="12" t="s">
        <v>26</v>
      </c>
      <c r="F33" s="1"/>
      <c r="G33" s="1"/>
    </row>
    <row r="34" spans="1:7" ht="38.25">
      <c r="A34" s="13">
        <v>24</v>
      </c>
      <c r="B34" s="22" t="s">
        <v>440</v>
      </c>
      <c r="C34" s="11" t="s">
        <v>72</v>
      </c>
      <c r="D34" s="1" t="s">
        <v>14</v>
      </c>
      <c r="E34" s="12" t="s">
        <v>22</v>
      </c>
      <c r="F34" s="1"/>
      <c r="G34" s="1"/>
    </row>
    <row r="35" spans="1:7" ht="51">
      <c r="A35" s="13">
        <v>25</v>
      </c>
      <c r="B35" s="22" t="s">
        <v>440</v>
      </c>
      <c r="C35" s="11" t="s">
        <v>73</v>
      </c>
      <c r="D35" s="1" t="s">
        <v>15</v>
      </c>
      <c r="E35" s="12" t="s">
        <v>26</v>
      </c>
      <c r="F35" s="1"/>
      <c r="G35" s="1"/>
    </row>
    <row r="36" spans="1:7" ht="25.5">
      <c r="A36" s="13">
        <v>26</v>
      </c>
      <c r="B36" s="22" t="s">
        <v>440</v>
      </c>
      <c r="C36" s="11" t="s">
        <v>74</v>
      </c>
      <c r="D36" s="1" t="s">
        <v>14</v>
      </c>
      <c r="E36" s="12" t="s">
        <v>26</v>
      </c>
      <c r="F36" s="1"/>
      <c r="G36" s="1"/>
    </row>
    <row r="37" spans="1:7" ht="25.5">
      <c r="A37" s="13">
        <v>27</v>
      </c>
      <c r="B37" s="22" t="s">
        <v>440</v>
      </c>
      <c r="C37" s="11" t="s">
        <v>75</v>
      </c>
      <c r="D37" s="1" t="s">
        <v>14</v>
      </c>
      <c r="E37" s="12" t="s">
        <v>25</v>
      </c>
      <c r="F37" s="1"/>
      <c r="G37" s="1"/>
    </row>
    <row r="38" spans="1:7" ht="38.25">
      <c r="A38" s="13">
        <v>28</v>
      </c>
      <c r="B38" s="22" t="s">
        <v>440</v>
      </c>
      <c r="C38" s="11" t="s">
        <v>76</v>
      </c>
      <c r="D38" s="1" t="s">
        <v>15</v>
      </c>
      <c r="E38" s="12" t="s">
        <v>25</v>
      </c>
      <c r="F38" s="1"/>
      <c r="G38" s="1"/>
    </row>
    <row r="39" spans="1:7" ht="38.25">
      <c r="A39" s="13">
        <v>29</v>
      </c>
      <c r="B39" s="22" t="s">
        <v>440</v>
      </c>
      <c r="C39" s="11" t="s">
        <v>77</v>
      </c>
      <c r="D39" s="1" t="s">
        <v>15</v>
      </c>
      <c r="E39" s="12" t="s">
        <v>25</v>
      </c>
      <c r="F39" s="1"/>
      <c r="G39" s="1"/>
    </row>
    <row r="40" spans="1:7" ht="38.25">
      <c r="A40" s="13">
        <v>30</v>
      </c>
      <c r="B40" s="22" t="s">
        <v>440</v>
      </c>
      <c r="C40" s="11" t="s">
        <v>78</v>
      </c>
      <c r="D40" s="1" t="s">
        <v>15</v>
      </c>
      <c r="E40" s="12" t="s">
        <v>28</v>
      </c>
      <c r="F40" s="1"/>
      <c r="G40" s="1"/>
    </row>
    <row r="41" spans="1:7" ht="51">
      <c r="A41" s="13">
        <v>31</v>
      </c>
      <c r="B41" s="22" t="s">
        <v>440</v>
      </c>
      <c r="C41" s="11" t="s">
        <v>79</v>
      </c>
      <c r="D41" s="1" t="s">
        <v>15</v>
      </c>
      <c r="E41" s="12" t="s">
        <v>25</v>
      </c>
      <c r="F41" s="1"/>
      <c r="G41" s="1"/>
    </row>
    <row r="42" spans="1:7" ht="63.75">
      <c r="A42" s="13">
        <v>32</v>
      </c>
      <c r="B42" s="22" t="s">
        <v>440</v>
      </c>
      <c r="C42" s="11" t="s">
        <v>80</v>
      </c>
      <c r="D42" s="1" t="s">
        <v>81</v>
      </c>
      <c r="E42" s="12" t="s">
        <v>30</v>
      </c>
      <c r="F42" s="1"/>
      <c r="G42" s="1"/>
    </row>
    <row r="43" spans="1:7" ht="51">
      <c r="A43" s="13">
        <v>33</v>
      </c>
      <c r="B43" s="22" t="s">
        <v>440</v>
      </c>
      <c r="C43" s="11" t="s">
        <v>82</v>
      </c>
      <c r="D43" s="1" t="s">
        <v>15</v>
      </c>
      <c r="E43" s="12" t="s">
        <v>26</v>
      </c>
      <c r="F43" s="1"/>
      <c r="G43" s="1"/>
    </row>
    <row r="44" spans="1:7" ht="63.75">
      <c r="A44" s="13">
        <v>34</v>
      </c>
      <c r="B44" s="22" t="s">
        <v>440</v>
      </c>
      <c r="C44" s="11" t="s">
        <v>83</v>
      </c>
      <c r="D44" s="1" t="s">
        <v>81</v>
      </c>
      <c r="E44" s="12" t="s">
        <v>25</v>
      </c>
      <c r="F44" s="1"/>
      <c r="G44" s="1"/>
    </row>
    <row r="45" spans="1:7" ht="38.25">
      <c r="A45" s="13">
        <v>35</v>
      </c>
      <c r="B45" s="22" t="s">
        <v>440</v>
      </c>
      <c r="C45" s="11" t="s">
        <v>84</v>
      </c>
      <c r="D45" s="1" t="s">
        <v>15</v>
      </c>
      <c r="E45" s="12" t="s">
        <v>25</v>
      </c>
      <c r="F45" s="1"/>
      <c r="G45" s="1"/>
    </row>
    <row r="46" spans="1:7" ht="63.75">
      <c r="A46" s="13">
        <v>36</v>
      </c>
      <c r="B46" s="22" t="s">
        <v>440</v>
      </c>
      <c r="C46" s="11" t="s">
        <v>80</v>
      </c>
      <c r="D46" s="1" t="s">
        <v>81</v>
      </c>
      <c r="E46" s="12" t="s">
        <v>25</v>
      </c>
      <c r="F46" s="1"/>
      <c r="G46" s="1"/>
    </row>
    <row r="47" spans="1:7" ht="25.5">
      <c r="A47" s="13">
        <v>37</v>
      </c>
      <c r="B47" s="22" t="s">
        <v>440</v>
      </c>
      <c r="C47" s="11" t="s">
        <v>85</v>
      </c>
      <c r="D47" s="1" t="s">
        <v>15</v>
      </c>
      <c r="E47" s="12" t="s">
        <v>28</v>
      </c>
      <c r="F47" s="1"/>
      <c r="G47" s="1"/>
    </row>
    <row r="48" spans="1:7" ht="25.5">
      <c r="A48" s="13">
        <v>38</v>
      </c>
      <c r="B48" s="22" t="s">
        <v>440</v>
      </c>
      <c r="C48" s="11" t="s">
        <v>86</v>
      </c>
      <c r="D48" s="1" t="s">
        <v>15</v>
      </c>
      <c r="E48" s="12" t="s">
        <v>27</v>
      </c>
      <c r="F48" s="1"/>
      <c r="G48" s="1"/>
    </row>
    <row r="49" spans="1:7" ht="25.5">
      <c r="A49" s="13">
        <v>39</v>
      </c>
      <c r="B49" s="22" t="s">
        <v>440</v>
      </c>
      <c r="C49" s="11" t="s">
        <v>87</v>
      </c>
      <c r="D49" s="1" t="s">
        <v>15</v>
      </c>
      <c r="E49" s="12" t="s">
        <v>88</v>
      </c>
      <c r="F49" s="1"/>
      <c r="G49" s="1"/>
    </row>
    <row r="50" spans="1:7" ht="25.5">
      <c r="A50" s="13">
        <v>40</v>
      </c>
      <c r="B50" s="22" t="s">
        <v>440</v>
      </c>
      <c r="C50" s="11" t="s">
        <v>89</v>
      </c>
      <c r="D50" s="1" t="s">
        <v>15</v>
      </c>
      <c r="E50" s="12" t="s">
        <v>30</v>
      </c>
      <c r="F50" s="1"/>
      <c r="G50" s="1"/>
    </row>
    <row r="51" spans="1:7" ht="38.25">
      <c r="A51" s="13">
        <v>41</v>
      </c>
      <c r="B51" s="22" t="s">
        <v>440</v>
      </c>
      <c r="C51" s="11" t="s">
        <v>90</v>
      </c>
      <c r="D51" s="1" t="s">
        <v>15</v>
      </c>
      <c r="E51" s="12" t="s">
        <v>30</v>
      </c>
      <c r="F51" s="1"/>
      <c r="G51" s="1"/>
    </row>
    <row r="52" spans="1:7" ht="38.25">
      <c r="A52" s="13">
        <v>42</v>
      </c>
      <c r="B52" s="22" t="s">
        <v>440</v>
      </c>
      <c r="C52" s="11" t="s">
        <v>91</v>
      </c>
      <c r="D52" s="1" t="s">
        <v>14</v>
      </c>
      <c r="E52" s="12" t="s">
        <v>26</v>
      </c>
      <c r="F52" s="1"/>
      <c r="G52" s="1"/>
    </row>
    <row r="53" spans="1:7" ht="25.5">
      <c r="A53" s="13">
        <v>43</v>
      </c>
      <c r="B53" s="22" t="s">
        <v>440</v>
      </c>
      <c r="C53" s="11" t="s">
        <v>92</v>
      </c>
      <c r="D53" s="1" t="s">
        <v>15</v>
      </c>
      <c r="E53" s="12" t="s">
        <v>30</v>
      </c>
      <c r="F53" s="1"/>
      <c r="G53" s="1"/>
    </row>
    <row r="54" spans="1:7" ht="12.75">
      <c r="A54" s="13">
        <v>44</v>
      </c>
      <c r="B54" s="22" t="s">
        <v>440</v>
      </c>
      <c r="C54" s="11" t="s">
        <v>93</v>
      </c>
      <c r="D54" s="1" t="s">
        <v>13</v>
      </c>
      <c r="E54" s="12" t="s">
        <v>94</v>
      </c>
      <c r="F54" s="1"/>
      <c r="G54" s="1"/>
    </row>
    <row r="55" spans="1:7" ht="12.75">
      <c r="A55" s="13">
        <v>45</v>
      </c>
      <c r="B55" s="22" t="s">
        <v>440</v>
      </c>
      <c r="C55" s="11" t="s">
        <v>95</v>
      </c>
      <c r="D55" s="1" t="s">
        <v>13</v>
      </c>
      <c r="E55" s="12" t="s">
        <v>96</v>
      </c>
      <c r="F55" s="1"/>
      <c r="G55" s="1"/>
    </row>
    <row r="56" spans="1:7" ht="12.75">
      <c r="A56" s="13">
        <v>46</v>
      </c>
      <c r="B56" s="22" t="s">
        <v>440</v>
      </c>
      <c r="C56" s="11" t="s">
        <v>97</v>
      </c>
      <c r="D56" s="1" t="s">
        <v>13</v>
      </c>
      <c r="E56" s="12" t="s">
        <v>98</v>
      </c>
      <c r="F56" s="1"/>
      <c r="G56" s="1"/>
    </row>
    <row r="57" spans="1:7" ht="12.75">
      <c r="A57" s="13">
        <v>47</v>
      </c>
      <c r="B57" s="22" t="s">
        <v>440</v>
      </c>
      <c r="C57" s="11" t="s">
        <v>99</v>
      </c>
      <c r="D57" s="1" t="s">
        <v>13</v>
      </c>
      <c r="E57" s="12" t="s">
        <v>100</v>
      </c>
      <c r="F57" s="1"/>
      <c r="G57" s="1"/>
    </row>
    <row r="58" spans="1:7" ht="25.5">
      <c r="A58" s="13">
        <v>48</v>
      </c>
      <c r="B58" s="22" t="s">
        <v>440</v>
      </c>
      <c r="C58" s="11" t="s">
        <v>101</v>
      </c>
      <c r="D58" s="1" t="s">
        <v>15</v>
      </c>
      <c r="E58" s="12" t="s">
        <v>102</v>
      </c>
      <c r="F58" s="1"/>
      <c r="G58" s="1"/>
    </row>
    <row r="59" spans="1:7" ht="25.5">
      <c r="A59" s="13">
        <v>49</v>
      </c>
      <c r="B59" s="22" t="s">
        <v>440</v>
      </c>
      <c r="C59" s="11" t="s">
        <v>103</v>
      </c>
      <c r="D59" s="1" t="s">
        <v>15</v>
      </c>
      <c r="E59" s="12" t="s">
        <v>104</v>
      </c>
      <c r="F59" s="1"/>
      <c r="G59" s="1"/>
    </row>
    <row r="60" spans="1:7" ht="25.5">
      <c r="A60" s="13">
        <v>50</v>
      </c>
      <c r="B60" s="22" t="s">
        <v>440</v>
      </c>
      <c r="C60" s="11" t="s">
        <v>105</v>
      </c>
      <c r="D60" s="1" t="s">
        <v>15</v>
      </c>
      <c r="E60" s="12" t="s">
        <v>106</v>
      </c>
      <c r="F60" s="1"/>
      <c r="G60" s="1"/>
    </row>
    <row r="61" spans="1:7" ht="25.5">
      <c r="A61" s="13">
        <v>51</v>
      </c>
      <c r="B61" s="22" t="s">
        <v>440</v>
      </c>
      <c r="C61" s="11" t="s">
        <v>107</v>
      </c>
      <c r="D61" s="1" t="s">
        <v>15</v>
      </c>
      <c r="E61" s="12" t="s">
        <v>24</v>
      </c>
      <c r="F61" s="1"/>
      <c r="G61" s="1"/>
    </row>
    <row r="62" spans="1:7" ht="25.5">
      <c r="A62" s="13">
        <v>52</v>
      </c>
      <c r="B62" s="22" t="s">
        <v>440</v>
      </c>
      <c r="C62" s="11" t="s">
        <v>108</v>
      </c>
      <c r="D62" s="1" t="s">
        <v>15</v>
      </c>
      <c r="E62" s="12" t="s">
        <v>44</v>
      </c>
      <c r="F62" s="1"/>
      <c r="G62" s="1"/>
    </row>
    <row r="63" spans="1:7" ht="25.5">
      <c r="A63" s="13">
        <v>53</v>
      </c>
      <c r="B63" s="22" t="s">
        <v>440</v>
      </c>
      <c r="C63" s="11" t="s">
        <v>109</v>
      </c>
      <c r="D63" s="1" t="s">
        <v>15</v>
      </c>
      <c r="E63" s="12" t="s">
        <v>22</v>
      </c>
      <c r="F63" s="1"/>
      <c r="G63" s="1"/>
    </row>
    <row r="64" spans="1:7" ht="25.5">
      <c r="A64" s="13">
        <v>54</v>
      </c>
      <c r="B64" s="22" t="s">
        <v>440</v>
      </c>
      <c r="C64" s="11" t="s">
        <v>110</v>
      </c>
      <c r="D64" s="1" t="s">
        <v>15</v>
      </c>
      <c r="E64" s="12" t="s">
        <v>26</v>
      </c>
      <c r="F64" s="1"/>
      <c r="G64" s="1"/>
    </row>
    <row r="65" spans="1:7" ht="25.5">
      <c r="A65" s="13">
        <v>55</v>
      </c>
      <c r="B65" s="22" t="s">
        <v>440</v>
      </c>
      <c r="C65" s="11" t="s">
        <v>111</v>
      </c>
      <c r="D65" s="1" t="s">
        <v>15</v>
      </c>
      <c r="E65" s="12" t="s">
        <v>22</v>
      </c>
      <c r="F65" s="1"/>
      <c r="G65" s="1"/>
    </row>
    <row r="66" spans="1:7" ht="25.5">
      <c r="A66" s="13">
        <v>56</v>
      </c>
      <c r="B66" s="22" t="s">
        <v>440</v>
      </c>
      <c r="C66" s="11" t="s">
        <v>112</v>
      </c>
      <c r="D66" s="1" t="s">
        <v>15</v>
      </c>
      <c r="E66" s="12" t="s">
        <v>26</v>
      </c>
      <c r="F66" s="1"/>
      <c r="G66" s="1"/>
    </row>
    <row r="67" spans="1:7" ht="25.5">
      <c r="A67" s="13">
        <v>57</v>
      </c>
      <c r="B67" s="22" t="s">
        <v>440</v>
      </c>
      <c r="C67" s="11" t="s">
        <v>113</v>
      </c>
      <c r="D67" s="1" t="s">
        <v>15</v>
      </c>
      <c r="E67" s="12" t="s">
        <v>28</v>
      </c>
      <c r="F67" s="1"/>
      <c r="G67" s="1"/>
    </row>
    <row r="68" spans="1:7" ht="40.5" customHeight="1">
      <c r="A68" s="13">
        <v>58</v>
      </c>
      <c r="B68" s="22" t="s">
        <v>440</v>
      </c>
      <c r="C68" s="11" t="s">
        <v>114</v>
      </c>
      <c r="D68" s="1" t="s">
        <v>15</v>
      </c>
      <c r="E68" s="12" t="s">
        <v>30</v>
      </c>
      <c r="F68" s="1"/>
      <c r="G68" s="1"/>
    </row>
    <row r="69" spans="1:7" ht="41.25" customHeight="1">
      <c r="A69" s="13">
        <v>59</v>
      </c>
      <c r="B69" s="22" t="s">
        <v>440</v>
      </c>
      <c r="C69" s="11" t="s">
        <v>115</v>
      </c>
      <c r="D69" s="1" t="s">
        <v>15</v>
      </c>
      <c r="E69" s="12" t="s">
        <v>26</v>
      </c>
      <c r="F69" s="1"/>
      <c r="G69" s="1"/>
    </row>
    <row r="70" spans="1:7" ht="38.25">
      <c r="A70" s="13">
        <v>60</v>
      </c>
      <c r="B70" s="22" t="s">
        <v>440</v>
      </c>
      <c r="C70" s="11" t="s">
        <v>116</v>
      </c>
      <c r="D70" s="1" t="s">
        <v>15</v>
      </c>
      <c r="E70" s="12" t="s">
        <v>26</v>
      </c>
      <c r="F70" s="1"/>
      <c r="G70" s="1"/>
    </row>
    <row r="71" spans="1:7" ht="42" customHeight="1">
      <c r="A71" s="13">
        <v>61</v>
      </c>
      <c r="B71" s="22" t="s">
        <v>440</v>
      </c>
      <c r="C71" s="11" t="s">
        <v>117</v>
      </c>
      <c r="D71" s="1" t="s">
        <v>15</v>
      </c>
      <c r="E71" s="12" t="s">
        <v>30</v>
      </c>
      <c r="F71" s="1"/>
      <c r="G71" s="1"/>
    </row>
    <row r="72" spans="1:7" ht="38.25">
      <c r="A72" s="13">
        <v>62</v>
      </c>
      <c r="B72" s="22" t="s">
        <v>440</v>
      </c>
      <c r="C72" s="11" t="s">
        <v>118</v>
      </c>
      <c r="D72" s="1" t="s">
        <v>15</v>
      </c>
      <c r="E72" s="12" t="s">
        <v>119</v>
      </c>
      <c r="F72" s="1"/>
      <c r="G72" s="1"/>
    </row>
    <row r="73" spans="1:7" ht="40.5" customHeight="1">
      <c r="A73" s="13">
        <v>63</v>
      </c>
      <c r="B73" s="22" t="s">
        <v>440</v>
      </c>
      <c r="C73" s="11" t="s">
        <v>120</v>
      </c>
      <c r="D73" s="1" t="s">
        <v>15</v>
      </c>
      <c r="E73" s="12" t="s">
        <v>25</v>
      </c>
      <c r="F73" s="1"/>
      <c r="G73" s="1"/>
    </row>
    <row r="74" spans="1:7" ht="51">
      <c r="A74" s="13">
        <v>64</v>
      </c>
      <c r="B74" s="22" t="s">
        <v>440</v>
      </c>
      <c r="C74" s="11" t="s">
        <v>121</v>
      </c>
      <c r="D74" s="1" t="s">
        <v>15</v>
      </c>
      <c r="E74" s="12" t="s">
        <v>26</v>
      </c>
      <c r="F74" s="1"/>
      <c r="G74" s="1"/>
    </row>
    <row r="75" spans="1:7" ht="41.25" customHeight="1">
      <c r="A75" s="13">
        <v>65</v>
      </c>
      <c r="B75" s="22" t="s">
        <v>440</v>
      </c>
      <c r="C75" s="11" t="s">
        <v>122</v>
      </c>
      <c r="D75" s="1" t="s">
        <v>15</v>
      </c>
      <c r="E75" s="12" t="s">
        <v>26</v>
      </c>
      <c r="F75" s="1"/>
      <c r="G75" s="1"/>
    </row>
    <row r="76" spans="1:7" ht="38.25" customHeight="1">
      <c r="A76" s="13">
        <v>66</v>
      </c>
      <c r="B76" s="22" t="s">
        <v>440</v>
      </c>
      <c r="C76" s="11" t="s">
        <v>123</v>
      </c>
      <c r="D76" s="1" t="s">
        <v>15</v>
      </c>
      <c r="E76" s="12" t="s">
        <v>25</v>
      </c>
      <c r="F76" s="1"/>
      <c r="G76" s="1"/>
    </row>
    <row r="77" spans="1:7" ht="40.5" customHeight="1">
      <c r="A77" s="13">
        <v>67</v>
      </c>
      <c r="B77" s="22" t="s">
        <v>440</v>
      </c>
      <c r="C77" s="11" t="s">
        <v>124</v>
      </c>
      <c r="D77" s="1" t="s">
        <v>15</v>
      </c>
      <c r="E77" s="12" t="s">
        <v>26</v>
      </c>
      <c r="F77" s="1"/>
      <c r="G77" s="1"/>
    </row>
    <row r="78" spans="1:7" ht="42" customHeight="1">
      <c r="A78" s="13">
        <v>68</v>
      </c>
      <c r="B78" s="22" t="s">
        <v>440</v>
      </c>
      <c r="C78" s="11" t="s">
        <v>125</v>
      </c>
      <c r="D78" s="1" t="s">
        <v>15</v>
      </c>
      <c r="E78" s="12" t="s">
        <v>22</v>
      </c>
      <c r="F78" s="1"/>
      <c r="G78" s="1"/>
    </row>
    <row r="79" spans="1:7" ht="38.25">
      <c r="A79" s="13">
        <v>69</v>
      </c>
      <c r="B79" s="22" t="s">
        <v>440</v>
      </c>
      <c r="C79" s="11" t="s">
        <v>126</v>
      </c>
      <c r="D79" s="1" t="s">
        <v>15</v>
      </c>
      <c r="E79" s="12" t="s">
        <v>44</v>
      </c>
      <c r="F79" s="1"/>
      <c r="G79" s="1"/>
    </row>
    <row r="80" spans="1:7" ht="42" customHeight="1">
      <c r="A80" s="13">
        <v>70</v>
      </c>
      <c r="B80" s="22" t="s">
        <v>440</v>
      </c>
      <c r="C80" s="11" t="s">
        <v>127</v>
      </c>
      <c r="D80" s="1" t="s">
        <v>15</v>
      </c>
      <c r="E80" s="12" t="s">
        <v>25</v>
      </c>
      <c r="F80" s="1"/>
      <c r="G80" s="1"/>
    </row>
    <row r="81" spans="1:7" ht="43.5" customHeight="1">
      <c r="A81" s="13">
        <v>71</v>
      </c>
      <c r="B81" s="22" t="s">
        <v>440</v>
      </c>
      <c r="C81" s="11" t="s">
        <v>128</v>
      </c>
      <c r="D81" s="1" t="s">
        <v>15</v>
      </c>
      <c r="E81" s="12" t="s">
        <v>26</v>
      </c>
      <c r="F81" s="1"/>
      <c r="G81" s="1"/>
    </row>
    <row r="82" spans="1:7" ht="38.25">
      <c r="A82" s="13">
        <v>72</v>
      </c>
      <c r="B82" s="22" t="s">
        <v>440</v>
      </c>
      <c r="C82" s="11" t="s">
        <v>129</v>
      </c>
      <c r="D82" s="1" t="s">
        <v>15</v>
      </c>
      <c r="E82" s="12" t="s">
        <v>26</v>
      </c>
      <c r="F82" s="1"/>
      <c r="G82" s="1"/>
    </row>
    <row r="83" spans="1:7" ht="40.5" customHeight="1">
      <c r="A83" s="13">
        <v>73</v>
      </c>
      <c r="B83" s="22" t="s">
        <v>440</v>
      </c>
      <c r="C83" s="11" t="s">
        <v>130</v>
      </c>
      <c r="D83" s="1" t="s">
        <v>15</v>
      </c>
      <c r="E83" s="12" t="s">
        <v>22</v>
      </c>
      <c r="F83" s="1"/>
      <c r="G83" s="1"/>
    </row>
    <row r="84" spans="1:7" ht="40.5" customHeight="1">
      <c r="A84" s="13">
        <v>74</v>
      </c>
      <c r="B84" s="22" t="s">
        <v>440</v>
      </c>
      <c r="C84" s="11" t="s">
        <v>131</v>
      </c>
      <c r="D84" s="1" t="s">
        <v>15</v>
      </c>
      <c r="E84" s="12" t="s">
        <v>26</v>
      </c>
      <c r="F84" s="1"/>
      <c r="G84" s="1"/>
    </row>
    <row r="85" spans="1:7" ht="38.25">
      <c r="A85" s="13">
        <v>75</v>
      </c>
      <c r="B85" s="22" t="s">
        <v>440</v>
      </c>
      <c r="C85" s="11" t="s">
        <v>132</v>
      </c>
      <c r="D85" s="1" t="s">
        <v>15</v>
      </c>
      <c r="E85" s="12" t="s">
        <v>30</v>
      </c>
      <c r="F85" s="1"/>
      <c r="G85" s="1"/>
    </row>
    <row r="86" spans="1:7" ht="38.25">
      <c r="A86" s="13">
        <v>76</v>
      </c>
      <c r="B86" s="22" t="s">
        <v>440</v>
      </c>
      <c r="C86" s="11" t="s">
        <v>133</v>
      </c>
      <c r="D86" s="1" t="s">
        <v>15</v>
      </c>
      <c r="E86" s="12" t="s">
        <v>22</v>
      </c>
      <c r="F86" s="1"/>
      <c r="G86" s="1"/>
    </row>
    <row r="87" spans="1:7" ht="38.25">
      <c r="A87" s="13">
        <v>77</v>
      </c>
      <c r="B87" s="22" t="s">
        <v>440</v>
      </c>
      <c r="C87" s="11" t="s">
        <v>134</v>
      </c>
      <c r="D87" s="1" t="s">
        <v>21</v>
      </c>
      <c r="E87" s="12" t="s">
        <v>26</v>
      </c>
      <c r="F87" s="1"/>
      <c r="G87" s="1"/>
    </row>
    <row r="88" spans="1:7" ht="38.25">
      <c r="A88" s="13">
        <v>78</v>
      </c>
      <c r="B88" s="22" t="s">
        <v>440</v>
      </c>
      <c r="C88" s="11" t="s">
        <v>135</v>
      </c>
      <c r="D88" s="1" t="s">
        <v>21</v>
      </c>
      <c r="E88" s="12" t="s">
        <v>25</v>
      </c>
      <c r="F88" s="1"/>
      <c r="G88" s="1"/>
    </row>
    <row r="89" spans="1:7" ht="38.25">
      <c r="A89" s="13">
        <v>79</v>
      </c>
      <c r="B89" s="22" t="s">
        <v>440</v>
      </c>
      <c r="C89" s="11" t="s">
        <v>136</v>
      </c>
      <c r="D89" s="1" t="s">
        <v>21</v>
      </c>
      <c r="E89" s="12" t="s">
        <v>26</v>
      </c>
      <c r="F89" s="1"/>
      <c r="G89" s="1"/>
    </row>
    <row r="90" spans="1:7" ht="38.25">
      <c r="A90" s="13">
        <v>80</v>
      </c>
      <c r="B90" s="22" t="s">
        <v>440</v>
      </c>
      <c r="C90" s="11" t="s">
        <v>137</v>
      </c>
      <c r="D90" s="1" t="s">
        <v>138</v>
      </c>
      <c r="E90" s="12" t="s">
        <v>26</v>
      </c>
      <c r="F90" s="1"/>
      <c r="G90" s="1"/>
    </row>
    <row r="91" spans="1:7" ht="38.25">
      <c r="A91" s="13">
        <v>81</v>
      </c>
      <c r="B91" s="22" t="s">
        <v>440</v>
      </c>
      <c r="C91" s="11" t="s">
        <v>139</v>
      </c>
      <c r="D91" s="1" t="s">
        <v>138</v>
      </c>
      <c r="E91" s="12" t="s">
        <v>26</v>
      </c>
      <c r="F91" s="1"/>
      <c r="G91" s="1"/>
    </row>
    <row r="92" spans="1:7" ht="29.25" customHeight="1">
      <c r="A92" s="13">
        <v>82</v>
      </c>
      <c r="B92" s="22" t="s">
        <v>440</v>
      </c>
      <c r="C92" s="11" t="s">
        <v>140</v>
      </c>
      <c r="D92" s="1" t="s">
        <v>138</v>
      </c>
      <c r="E92" s="12" t="s">
        <v>26</v>
      </c>
      <c r="F92" s="1"/>
      <c r="G92" s="1"/>
    </row>
    <row r="93" spans="1:7" ht="28.5" customHeight="1">
      <c r="A93" s="13">
        <v>83</v>
      </c>
      <c r="B93" s="22" t="s">
        <v>440</v>
      </c>
      <c r="C93" s="11" t="s">
        <v>141</v>
      </c>
      <c r="D93" s="1" t="s">
        <v>138</v>
      </c>
      <c r="E93" s="12" t="s">
        <v>26</v>
      </c>
      <c r="F93" s="1"/>
      <c r="G93" s="1"/>
    </row>
    <row r="94" spans="1:7" ht="38.25">
      <c r="A94" s="13">
        <v>84</v>
      </c>
      <c r="B94" s="22" t="s">
        <v>440</v>
      </c>
      <c r="C94" s="11" t="s">
        <v>142</v>
      </c>
      <c r="D94" s="1" t="s">
        <v>14</v>
      </c>
      <c r="E94" s="12" t="s">
        <v>88</v>
      </c>
      <c r="F94" s="1"/>
      <c r="G94" s="1"/>
    </row>
    <row r="95" spans="1:7" ht="63.75">
      <c r="A95" s="13">
        <v>85</v>
      </c>
      <c r="B95" s="22" t="s">
        <v>440</v>
      </c>
      <c r="C95" s="11" t="s">
        <v>143</v>
      </c>
      <c r="D95" s="1" t="s">
        <v>13</v>
      </c>
      <c r="E95" s="12" t="s">
        <v>44</v>
      </c>
      <c r="F95" s="1"/>
      <c r="G95" s="1"/>
    </row>
    <row r="96" spans="1:7" ht="63.75">
      <c r="A96" s="13">
        <v>86</v>
      </c>
      <c r="B96" s="22" t="s">
        <v>440</v>
      </c>
      <c r="C96" s="11" t="s">
        <v>144</v>
      </c>
      <c r="D96" s="1" t="s">
        <v>13</v>
      </c>
      <c r="E96" s="12" t="s">
        <v>145</v>
      </c>
      <c r="F96" s="1"/>
      <c r="G96" s="1"/>
    </row>
    <row r="97" spans="1:7" ht="63.75">
      <c r="A97" s="13">
        <v>87</v>
      </c>
      <c r="B97" s="22" t="s">
        <v>440</v>
      </c>
      <c r="C97" s="11" t="s">
        <v>146</v>
      </c>
      <c r="D97" s="1" t="s">
        <v>13</v>
      </c>
      <c r="E97" s="12" t="s">
        <v>147</v>
      </c>
      <c r="F97" s="1"/>
      <c r="G97" s="1"/>
    </row>
    <row r="98" spans="1:7" ht="51">
      <c r="A98" s="13">
        <v>88</v>
      </c>
      <c r="B98" s="22" t="s">
        <v>440</v>
      </c>
      <c r="C98" s="11" t="s">
        <v>148</v>
      </c>
      <c r="D98" s="1" t="s">
        <v>13</v>
      </c>
      <c r="E98" s="12" t="s">
        <v>145</v>
      </c>
      <c r="F98" s="1"/>
      <c r="G98" s="1"/>
    </row>
    <row r="99" spans="1:7" ht="51">
      <c r="A99" s="13">
        <v>89</v>
      </c>
      <c r="B99" s="22" t="s">
        <v>440</v>
      </c>
      <c r="C99" s="11" t="s">
        <v>149</v>
      </c>
      <c r="D99" s="1" t="s">
        <v>150</v>
      </c>
      <c r="E99" s="12" t="s">
        <v>25</v>
      </c>
      <c r="F99" s="1"/>
      <c r="G99" s="1"/>
    </row>
    <row r="100" spans="1:7" ht="12.75">
      <c r="A100" s="13">
        <v>90</v>
      </c>
      <c r="B100" s="22" t="s">
        <v>440</v>
      </c>
      <c r="C100" s="11" t="s">
        <v>151</v>
      </c>
      <c r="D100" s="1" t="s">
        <v>15</v>
      </c>
      <c r="E100" s="12" t="s">
        <v>26</v>
      </c>
      <c r="F100" s="1"/>
      <c r="G100" s="1"/>
    </row>
    <row r="101" spans="1:7" ht="38.25">
      <c r="A101" s="13">
        <v>91</v>
      </c>
      <c r="B101" s="22" t="s">
        <v>440</v>
      </c>
      <c r="C101" s="11" t="s">
        <v>152</v>
      </c>
      <c r="D101" s="1" t="s">
        <v>14</v>
      </c>
      <c r="E101" s="12" t="s">
        <v>26</v>
      </c>
      <c r="F101" s="1"/>
      <c r="G101" s="1"/>
    </row>
    <row r="102" spans="1:7" ht="63.75">
      <c r="A102" s="13">
        <v>92</v>
      </c>
      <c r="B102" s="22" t="s">
        <v>440</v>
      </c>
      <c r="C102" s="11" t="s">
        <v>153</v>
      </c>
      <c r="D102" s="1" t="s">
        <v>15</v>
      </c>
      <c r="E102" s="12" t="s">
        <v>25</v>
      </c>
      <c r="F102" s="1"/>
      <c r="G102" s="1"/>
    </row>
    <row r="103" spans="1:7" ht="25.5">
      <c r="A103" s="13">
        <v>93</v>
      </c>
      <c r="B103" s="22" t="s">
        <v>440</v>
      </c>
      <c r="C103" s="11" t="s">
        <v>154</v>
      </c>
      <c r="D103" s="1" t="s">
        <v>15</v>
      </c>
      <c r="E103" s="12" t="s">
        <v>26</v>
      </c>
      <c r="F103" s="1"/>
      <c r="G103" s="1"/>
    </row>
    <row r="104" spans="1:7" ht="29.25" customHeight="1">
      <c r="A104" s="13">
        <v>94</v>
      </c>
      <c r="B104" s="22" t="s">
        <v>440</v>
      </c>
      <c r="C104" s="11" t="s">
        <v>155</v>
      </c>
      <c r="D104" s="1" t="s">
        <v>15</v>
      </c>
      <c r="E104" s="12" t="s">
        <v>26</v>
      </c>
      <c r="F104" s="1"/>
      <c r="G104" s="1"/>
    </row>
    <row r="105" spans="1:7" ht="63.75">
      <c r="A105" s="13">
        <v>95</v>
      </c>
      <c r="B105" s="22" t="s">
        <v>440</v>
      </c>
      <c r="C105" s="11" t="s">
        <v>156</v>
      </c>
      <c r="D105" s="1" t="s">
        <v>13</v>
      </c>
      <c r="E105" s="12" t="s">
        <v>23</v>
      </c>
      <c r="F105" s="1"/>
      <c r="G105" s="1"/>
    </row>
    <row r="106" spans="1:7" ht="16.5" customHeight="1">
      <c r="A106" s="13">
        <v>96</v>
      </c>
      <c r="B106" s="22" t="s">
        <v>440</v>
      </c>
      <c r="C106" s="11" t="s">
        <v>157</v>
      </c>
      <c r="D106" s="1" t="s">
        <v>15</v>
      </c>
      <c r="E106" s="12" t="s">
        <v>26</v>
      </c>
      <c r="F106" s="1"/>
      <c r="G106" s="1"/>
    </row>
    <row r="107" spans="1:7" ht="25.5">
      <c r="A107" s="13">
        <v>97</v>
      </c>
      <c r="B107" s="22" t="s">
        <v>440</v>
      </c>
      <c r="C107" s="11" t="s">
        <v>158</v>
      </c>
      <c r="D107" s="1" t="s">
        <v>13</v>
      </c>
      <c r="E107" s="12" t="s">
        <v>23</v>
      </c>
      <c r="F107" s="1"/>
      <c r="G107" s="1"/>
    </row>
    <row r="108" spans="1:7" ht="25.5">
      <c r="A108" s="13">
        <v>98</v>
      </c>
      <c r="B108" s="22" t="s">
        <v>440</v>
      </c>
      <c r="C108" s="11" t="s">
        <v>159</v>
      </c>
      <c r="D108" s="1" t="s">
        <v>15</v>
      </c>
      <c r="E108" s="12" t="s">
        <v>26</v>
      </c>
      <c r="F108" s="1"/>
      <c r="G108" s="1"/>
    </row>
    <row r="109" spans="1:7" ht="38.25">
      <c r="A109" s="13">
        <v>99</v>
      </c>
      <c r="B109" s="22" t="s">
        <v>440</v>
      </c>
      <c r="C109" s="11" t="s">
        <v>160</v>
      </c>
      <c r="D109" s="1" t="s">
        <v>15</v>
      </c>
      <c r="E109" s="12" t="s">
        <v>26</v>
      </c>
      <c r="F109" s="1"/>
      <c r="G109" s="1"/>
    </row>
    <row r="110" spans="1:7" ht="25.5">
      <c r="A110" s="13">
        <v>100</v>
      </c>
      <c r="B110" s="22" t="s">
        <v>440</v>
      </c>
      <c r="C110" s="11" t="s">
        <v>161</v>
      </c>
      <c r="D110" s="1" t="s">
        <v>15</v>
      </c>
      <c r="E110" s="12" t="s">
        <v>26</v>
      </c>
      <c r="F110" s="1"/>
      <c r="G110" s="1"/>
    </row>
    <row r="111" spans="1:7" ht="25.5">
      <c r="A111" s="13">
        <v>101</v>
      </c>
      <c r="B111" s="22" t="s">
        <v>440</v>
      </c>
      <c r="C111" s="11" t="s">
        <v>162</v>
      </c>
      <c r="D111" s="1" t="s">
        <v>15</v>
      </c>
      <c r="E111" s="12" t="s">
        <v>26</v>
      </c>
      <c r="F111" s="1"/>
      <c r="G111" s="1"/>
    </row>
    <row r="112" spans="1:7" ht="25.5">
      <c r="A112" s="13">
        <v>102</v>
      </c>
      <c r="B112" s="22" t="s">
        <v>440</v>
      </c>
      <c r="C112" s="11" t="s">
        <v>163</v>
      </c>
      <c r="D112" s="1" t="s">
        <v>15</v>
      </c>
      <c r="E112" s="12" t="s">
        <v>26</v>
      </c>
      <c r="F112" s="1"/>
      <c r="G112" s="1"/>
    </row>
    <row r="113" spans="1:7" ht="25.5">
      <c r="A113" s="13">
        <v>103</v>
      </c>
      <c r="B113" s="22" t="s">
        <v>440</v>
      </c>
      <c r="C113" s="11" t="s">
        <v>164</v>
      </c>
      <c r="D113" s="1" t="s">
        <v>15</v>
      </c>
      <c r="E113" s="12" t="s">
        <v>26</v>
      </c>
      <c r="F113" s="1"/>
      <c r="G113" s="1"/>
    </row>
    <row r="114" spans="1:7" ht="25.5">
      <c r="A114" s="13">
        <v>104</v>
      </c>
      <c r="B114" s="22" t="s">
        <v>440</v>
      </c>
      <c r="C114" s="11" t="s">
        <v>165</v>
      </c>
      <c r="D114" s="1" t="s">
        <v>15</v>
      </c>
      <c r="E114" s="12" t="s">
        <v>26</v>
      </c>
      <c r="F114" s="1"/>
      <c r="G114" s="1"/>
    </row>
    <row r="115" spans="1:7" ht="25.5">
      <c r="A115" s="13">
        <v>105</v>
      </c>
      <c r="B115" s="22" t="s">
        <v>440</v>
      </c>
      <c r="C115" s="11" t="s">
        <v>166</v>
      </c>
      <c r="D115" s="1" t="s">
        <v>15</v>
      </c>
      <c r="E115" s="12" t="s">
        <v>30</v>
      </c>
      <c r="F115" s="1"/>
      <c r="G115" s="1"/>
    </row>
    <row r="116" spans="1:7" ht="38.25">
      <c r="A116" s="13">
        <v>106</v>
      </c>
      <c r="B116" s="22" t="s">
        <v>440</v>
      </c>
      <c r="C116" s="11" t="s">
        <v>167</v>
      </c>
      <c r="D116" s="1" t="s">
        <v>15</v>
      </c>
      <c r="E116" s="12" t="s">
        <v>30</v>
      </c>
      <c r="F116" s="1"/>
      <c r="G116" s="1"/>
    </row>
    <row r="117" spans="1:7" ht="52.5" customHeight="1">
      <c r="A117" s="13">
        <v>107</v>
      </c>
      <c r="B117" s="22" t="s">
        <v>440</v>
      </c>
      <c r="C117" s="11" t="s">
        <v>168</v>
      </c>
      <c r="D117" s="1" t="s">
        <v>14</v>
      </c>
      <c r="E117" s="12" t="s">
        <v>30</v>
      </c>
      <c r="F117" s="1"/>
      <c r="G117" s="1"/>
    </row>
    <row r="118" spans="1:7" ht="25.5">
      <c r="A118" s="13">
        <v>108</v>
      </c>
      <c r="B118" s="22" t="s">
        <v>440</v>
      </c>
      <c r="C118" s="11" t="s">
        <v>169</v>
      </c>
      <c r="D118" s="1" t="s">
        <v>14</v>
      </c>
      <c r="E118" s="12" t="s">
        <v>30</v>
      </c>
      <c r="F118" s="1"/>
      <c r="G118" s="1"/>
    </row>
    <row r="119" spans="1:7" ht="25.5">
      <c r="A119" s="13">
        <v>109</v>
      </c>
      <c r="B119" s="22" t="s">
        <v>440</v>
      </c>
      <c r="C119" s="11" t="s">
        <v>170</v>
      </c>
      <c r="D119" s="1" t="s">
        <v>14</v>
      </c>
      <c r="E119" s="12" t="s">
        <v>26</v>
      </c>
      <c r="F119" s="1"/>
      <c r="G119" s="1"/>
    </row>
    <row r="120" spans="1:7" ht="25.5">
      <c r="A120" s="13">
        <v>110</v>
      </c>
      <c r="B120" s="22" t="s">
        <v>440</v>
      </c>
      <c r="C120" s="11" t="s">
        <v>171</v>
      </c>
      <c r="D120" s="1" t="s">
        <v>13</v>
      </c>
      <c r="E120" s="12" t="s">
        <v>32</v>
      </c>
      <c r="F120" s="1"/>
      <c r="G120" s="1"/>
    </row>
    <row r="121" spans="1:7" ht="25.5">
      <c r="A121" s="13">
        <v>111</v>
      </c>
      <c r="B121" s="22" t="s">
        <v>441</v>
      </c>
      <c r="C121" s="11" t="s">
        <v>172</v>
      </c>
      <c r="D121" s="1" t="s">
        <v>13</v>
      </c>
      <c r="E121" s="12" t="s">
        <v>26</v>
      </c>
      <c r="F121" s="1"/>
      <c r="G121" s="1"/>
    </row>
    <row r="122" spans="1:7" ht="38.25">
      <c r="A122" s="13">
        <v>112</v>
      </c>
      <c r="B122" s="22" t="s">
        <v>441</v>
      </c>
      <c r="C122" s="11" t="s">
        <v>173</v>
      </c>
      <c r="D122" s="1" t="s">
        <v>15</v>
      </c>
      <c r="E122" s="12" t="s">
        <v>26</v>
      </c>
      <c r="F122" s="1"/>
      <c r="G122" s="1"/>
    </row>
    <row r="123" spans="1:7" ht="41.25" customHeight="1">
      <c r="A123" s="13">
        <v>113</v>
      </c>
      <c r="B123" s="22" t="s">
        <v>440</v>
      </c>
      <c r="C123" s="11" t="s">
        <v>174</v>
      </c>
      <c r="D123" s="1" t="s">
        <v>13</v>
      </c>
      <c r="E123" s="12" t="s">
        <v>26</v>
      </c>
      <c r="F123" s="1"/>
      <c r="G123" s="1"/>
    </row>
    <row r="124" spans="1:7" ht="38.25">
      <c r="A124" s="13">
        <v>114</v>
      </c>
      <c r="B124" s="22" t="s">
        <v>440</v>
      </c>
      <c r="C124" s="11" t="s">
        <v>175</v>
      </c>
      <c r="D124" s="1" t="s">
        <v>13</v>
      </c>
      <c r="E124" s="12" t="s">
        <v>22</v>
      </c>
      <c r="F124" s="1"/>
      <c r="G124" s="1"/>
    </row>
    <row r="125" spans="1:7" ht="39" thickBot="1">
      <c r="A125" s="16">
        <v>115</v>
      </c>
      <c r="B125" s="22" t="s">
        <v>440</v>
      </c>
      <c r="C125" s="11" t="s">
        <v>176</v>
      </c>
      <c r="D125" s="17" t="s">
        <v>13</v>
      </c>
      <c r="E125" s="18" t="s">
        <v>177</v>
      </c>
      <c r="F125" s="17"/>
      <c r="G125" s="17"/>
    </row>
    <row r="126" spans="1:7" ht="13.5" thickBot="1">
      <c r="A126" s="45" t="s">
        <v>178</v>
      </c>
      <c r="B126" s="46"/>
      <c r="C126" s="46"/>
      <c r="D126" s="46"/>
      <c r="E126" s="46"/>
      <c r="F126" s="46"/>
      <c r="G126" s="47"/>
    </row>
    <row r="127" spans="1:7" ht="12.75">
      <c r="A127" s="14">
        <v>116</v>
      </c>
      <c r="B127" s="22" t="s">
        <v>441</v>
      </c>
      <c r="C127" s="11" t="s">
        <v>179</v>
      </c>
      <c r="D127" s="9" t="s">
        <v>15</v>
      </c>
      <c r="E127" s="15" t="s">
        <v>25</v>
      </c>
      <c r="F127" s="9"/>
      <c r="G127" s="9"/>
    </row>
    <row r="128" spans="1:7" ht="25.5">
      <c r="A128" s="13">
        <v>117</v>
      </c>
      <c r="B128" s="22" t="s">
        <v>441</v>
      </c>
      <c r="C128" s="11" t="s">
        <v>180</v>
      </c>
      <c r="D128" s="1" t="s">
        <v>12</v>
      </c>
      <c r="E128" s="12" t="s">
        <v>181</v>
      </c>
      <c r="F128" s="1"/>
      <c r="G128" s="1"/>
    </row>
    <row r="129" spans="1:7" ht="25.5">
      <c r="A129" s="13">
        <v>118</v>
      </c>
      <c r="B129" s="22" t="s">
        <v>441</v>
      </c>
      <c r="C129" s="11" t="s">
        <v>182</v>
      </c>
      <c r="D129" s="1" t="s">
        <v>15</v>
      </c>
      <c r="E129" s="12" t="s">
        <v>26</v>
      </c>
      <c r="F129" s="1"/>
      <c r="G129" s="1"/>
    </row>
    <row r="130" spans="1:7" ht="25.5">
      <c r="A130" s="13">
        <v>119</v>
      </c>
      <c r="B130" s="22" t="s">
        <v>441</v>
      </c>
      <c r="C130" s="11" t="s">
        <v>183</v>
      </c>
      <c r="D130" s="1" t="s">
        <v>14</v>
      </c>
      <c r="E130" s="12" t="s">
        <v>26</v>
      </c>
      <c r="F130" s="1"/>
      <c r="G130" s="1"/>
    </row>
    <row r="131" spans="1:7" ht="64.5" customHeight="1">
      <c r="A131" s="13">
        <v>120</v>
      </c>
      <c r="B131" s="22" t="s">
        <v>440</v>
      </c>
      <c r="C131" s="11" t="s">
        <v>184</v>
      </c>
      <c r="D131" s="1" t="s">
        <v>13</v>
      </c>
      <c r="E131" s="12" t="s">
        <v>27</v>
      </c>
      <c r="F131" s="1"/>
      <c r="G131" s="1"/>
    </row>
    <row r="132" spans="1:7" ht="25.5">
      <c r="A132" s="13">
        <v>121</v>
      </c>
      <c r="B132" s="22" t="s">
        <v>441</v>
      </c>
      <c r="C132" s="11" t="s">
        <v>185</v>
      </c>
      <c r="D132" s="1" t="s">
        <v>14</v>
      </c>
      <c r="E132" s="12" t="s">
        <v>26</v>
      </c>
      <c r="F132" s="1"/>
      <c r="G132" s="1"/>
    </row>
    <row r="133" spans="1:7" ht="38.25">
      <c r="A133" s="13">
        <v>122</v>
      </c>
      <c r="B133" s="22" t="s">
        <v>440</v>
      </c>
      <c r="C133" s="11" t="s">
        <v>186</v>
      </c>
      <c r="D133" s="1" t="s">
        <v>15</v>
      </c>
      <c r="E133" s="12" t="s">
        <v>26</v>
      </c>
      <c r="F133" s="1"/>
      <c r="G133" s="1"/>
    </row>
    <row r="134" spans="1:7" ht="40.5" customHeight="1">
      <c r="A134" s="13">
        <v>123</v>
      </c>
      <c r="B134" s="22" t="s">
        <v>440</v>
      </c>
      <c r="C134" s="11" t="s">
        <v>187</v>
      </c>
      <c r="D134" s="1" t="s">
        <v>13</v>
      </c>
      <c r="E134" s="12" t="s">
        <v>188</v>
      </c>
      <c r="F134" s="1"/>
      <c r="G134" s="1"/>
    </row>
    <row r="135" spans="1:7" ht="66.75" customHeight="1">
      <c r="A135" s="13">
        <v>124</v>
      </c>
      <c r="B135" s="22" t="s">
        <v>440</v>
      </c>
      <c r="C135" s="11" t="s">
        <v>189</v>
      </c>
      <c r="D135" s="1" t="s">
        <v>12</v>
      </c>
      <c r="E135" s="12" t="s">
        <v>190</v>
      </c>
      <c r="F135" s="1"/>
      <c r="G135" s="1"/>
    </row>
    <row r="136" spans="1:7" ht="51">
      <c r="A136" s="13">
        <v>125</v>
      </c>
      <c r="B136" s="22" t="s">
        <v>440</v>
      </c>
      <c r="C136" s="11" t="s">
        <v>20</v>
      </c>
      <c r="D136" s="1" t="s">
        <v>12</v>
      </c>
      <c r="E136" s="12" t="s">
        <v>190</v>
      </c>
      <c r="F136" s="1"/>
      <c r="G136" s="1"/>
    </row>
    <row r="137" spans="1:7" ht="25.5">
      <c r="A137" s="13">
        <v>126</v>
      </c>
      <c r="B137" s="22" t="s">
        <v>440</v>
      </c>
      <c r="C137" s="11" t="s">
        <v>191</v>
      </c>
      <c r="D137" s="1" t="s">
        <v>19</v>
      </c>
      <c r="E137" s="12" t="s">
        <v>192</v>
      </c>
      <c r="F137" s="1"/>
      <c r="G137" s="1"/>
    </row>
    <row r="138" spans="1:7" ht="38.25">
      <c r="A138" s="13">
        <v>127</v>
      </c>
      <c r="B138" s="22" t="s">
        <v>440</v>
      </c>
      <c r="C138" s="11" t="s">
        <v>193</v>
      </c>
      <c r="D138" s="1" t="s">
        <v>19</v>
      </c>
      <c r="E138" s="12" t="s">
        <v>194</v>
      </c>
      <c r="F138" s="1"/>
      <c r="G138" s="1"/>
    </row>
    <row r="139" spans="1:7" ht="38.25">
      <c r="A139" s="13">
        <v>128</v>
      </c>
      <c r="B139" s="22" t="s">
        <v>440</v>
      </c>
      <c r="C139" s="11" t="s">
        <v>195</v>
      </c>
      <c r="D139" s="1" t="s">
        <v>14</v>
      </c>
      <c r="E139" s="12" t="s">
        <v>26</v>
      </c>
      <c r="F139" s="1"/>
      <c r="G139" s="1"/>
    </row>
    <row r="140" spans="1:7" ht="63.75">
      <c r="A140" s="13">
        <v>129</v>
      </c>
      <c r="B140" s="22" t="s">
        <v>440</v>
      </c>
      <c r="C140" s="11" t="s">
        <v>196</v>
      </c>
      <c r="D140" s="1" t="s">
        <v>13</v>
      </c>
      <c r="E140" s="12" t="s">
        <v>27</v>
      </c>
      <c r="F140" s="1"/>
      <c r="G140" s="1"/>
    </row>
    <row r="141" spans="1:7" ht="53.25" customHeight="1">
      <c r="A141" s="13">
        <v>130</v>
      </c>
      <c r="B141" s="22" t="s">
        <v>440</v>
      </c>
      <c r="C141" s="11" t="s">
        <v>197</v>
      </c>
      <c r="D141" s="1" t="s">
        <v>81</v>
      </c>
      <c r="E141" s="12" t="s">
        <v>198</v>
      </c>
      <c r="F141" s="1"/>
      <c r="G141" s="1"/>
    </row>
    <row r="142" spans="1:7" ht="38.25">
      <c r="A142" s="13">
        <v>131</v>
      </c>
      <c r="B142" s="22" t="s">
        <v>440</v>
      </c>
      <c r="C142" s="11" t="s">
        <v>199</v>
      </c>
      <c r="D142" s="1" t="s">
        <v>15</v>
      </c>
      <c r="E142" s="12" t="s">
        <v>200</v>
      </c>
      <c r="F142" s="1"/>
      <c r="G142" s="1"/>
    </row>
    <row r="143" spans="1:7" ht="63.75">
      <c r="A143" s="13">
        <v>132</v>
      </c>
      <c r="B143" s="22" t="s">
        <v>440</v>
      </c>
      <c r="C143" s="11" t="s">
        <v>201</v>
      </c>
      <c r="D143" s="1" t="s">
        <v>14</v>
      </c>
      <c r="E143" s="12" t="s">
        <v>26</v>
      </c>
      <c r="F143" s="1"/>
      <c r="G143" s="1"/>
    </row>
    <row r="144" spans="1:7" ht="25.5">
      <c r="A144" s="13">
        <v>133</v>
      </c>
      <c r="B144" s="22" t="s">
        <v>440</v>
      </c>
      <c r="C144" s="11" t="s">
        <v>202</v>
      </c>
      <c r="D144" s="1" t="s">
        <v>15</v>
      </c>
      <c r="E144" s="12" t="s">
        <v>26</v>
      </c>
      <c r="F144" s="1"/>
      <c r="G144" s="1"/>
    </row>
    <row r="145" spans="1:7" ht="51">
      <c r="A145" s="13">
        <v>134</v>
      </c>
      <c r="B145" s="22" t="s">
        <v>440</v>
      </c>
      <c r="C145" s="11" t="s">
        <v>203</v>
      </c>
      <c r="D145" s="1" t="s">
        <v>15</v>
      </c>
      <c r="E145" s="12" t="s">
        <v>26</v>
      </c>
      <c r="F145" s="1"/>
      <c r="G145" s="1"/>
    </row>
    <row r="146" spans="1:7" ht="51">
      <c r="A146" s="13">
        <v>135</v>
      </c>
      <c r="B146" s="22" t="s">
        <v>440</v>
      </c>
      <c r="C146" s="11" t="s">
        <v>204</v>
      </c>
      <c r="D146" s="1" t="s">
        <v>15</v>
      </c>
      <c r="E146" s="12" t="s">
        <v>26</v>
      </c>
      <c r="F146" s="1"/>
      <c r="G146" s="1"/>
    </row>
    <row r="147" spans="1:7" ht="12.75">
      <c r="A147" s="13">
        <v>136</v>
      </c>
      <c r="B147" s="22" t="s">
        <v>440</v>
      </c>
      <c r="C147" s="11" t="s">
        <v>93</v>
      </c>
      <c r="D147" s="1" t="s">
        <v>13</v>
      </c>
      <c r="E147" s="12" t="s">
        <v>205</v>
      </c>
      <c r="F147" s="1"/>
      <c r="G147" s="1"/>
    </row>
    <row r="148" spans="1:7" ht="25.5">
      <c r="A148" s="13">
        <v>137</v>
      </c>
      <c r="B148" s="22" t="s">
        <v>440</v>
      </c>
      <c r="C148" s="11" t="s">
        <v>101</v>
      </c>
      <c r="D148" s="1" t="s">
        <v>15</v>
      </c>
      <c r="E148" s="12" t="s">
        <v>26</v>
      </c>
      <c r="F148" s="1"/>
      <c r="G148" s="1"/>
    </row>
    <row r="149" spans="1:7" ht="51">
      <c r="A149" s="13">
        <v>138</v>
      </c>
      <c r="B149" s="22" t="s">
        <v>440</v>
      </c>
      <c r="C149" s="11" t="s">
        <v>206</v>
      </c>
      <c r="D149" s="1" t="s">
        <v>15</v>
      </c>
      <c r="E149" s="12" t="s">
        <v>26</v>
      </c>
      <c r="F149" s="1"/>
      <c r="G149" s="1"/>
    </row>
    <row r="150" spans="1:7" ht="41.25" customHeight="1">
      <c r="A150" s="13">
        <v>139</v>
      </c>
      <c r="B150" s="22" t="s">
        <v>440</v>
      </c>
      <c r="C150" s="11" t="s">
        <v>207</v>
      </c>
      <c r="D150" s="1" t="s">
        <v>15</v>
      </c>
      <c r="E150" s="12" t="s">
        <v>26</v>
      </c>
      <c r="F150" s="1"/>
      <c r="G150" s="1"/>
    </row>
    <row r="151" spans="1:7" ht="38.25">
      <c r="A151" s="13">
        <v>140</v>
      </c>
      <c r="B151" s="22" t="s">
        <v>440</v>
      </c>
      <c r="C151" s="11" t="s">
        <v>208</v>
      </c>
      <c r="D151" s="1" t="s">
        <v>15</v>
      </c>
      <c r="E151" s="12" t="s">
        <v>26</v>
      </c>
      <c r="F151" s="1"/>
      <c r="G151" s="1"/>
    </row>
    <row r="152" spans="1:7" ht="51">
      <c r="A152" s="13">
        <v>141</v>
      </c>
      <c r="B152" s="22" t="s">
        <v>440</v>
      </c>
      <c r="C152" s="11" t="s">
        <v>209</v>
      </c>
      <c r="D152" s="1" t="s">
        <v>15</v>
      </c>
      <c r="E152" s="12" t="s">
        <v>26</v>
      </c>
      <c r="F152" s="1"/>
      <c r="G152" s="1"/>
    </row>
    <row r="153" spans="1:7" ht="63.75">
      <c r="A153" s="13">
        <v>142</v>
      </c>
      <c r="B153" s="22" t="s">
        <v>440</v>
      </c>
      <c r="C153" s="11" t="s">
        <v>210</v>
      </c>
      <c r="D153" s="1" t="s">
        <v>15</v>
      </c>
      <c r="E153" s="12" t="s">
        <v>26</v>
      </c>
      <c r="F153" s="1"/>
      <c r="G153" s="1"/>
    </row>
    <row r="154" spans="1:7" ht="38.25">
      <c r="A154" s="13">
        <v>143</v>
      </c>
      <c r="B154" s="22" t="s">
        <v>440</v>
      </c>
      <c r="C154" s="11" t="s">
        <v>211</v>
      </c>
      <c r="D154" s="1" t="s">
        <v>15</v>
      </c>
      <c r="E154" s="12" t="s">
        <v>26</v>
      </c>
      <c r="F154" s="1"/>
      <c r="G154" s="1"/>
    </row>
    <row r="155" spans="1:7" ht="25.5">
      <c r="A155" s="13">
        <v>144</v>
      </c>
      <c r="B155" s="22" t="s">
        <v>440</v>
      </c>
      <c r="C155" s="11" t="s">
        <v>212</v>
      </c>
      <c r="D155" s="1" t="s">
        <v>15</v>
      </c>
      <c r="E155" s="12" t="s">
        <v>26</v>
      </c>
      <c r="F155" s="1"/>
      <c r="G155" s="1"/>
    </row>
    <row r="156" spans="1:7" ht="26.25" thickBot="1">
      <c r="A156" s="16">
        <v>145</v>
      </c>
      <c r="B156" s="22" t="s">
        <v>440</v>
      </c>
      <c r="C156" s="11" t="s">
        <v>213</v>
      </c>
      <c r="D156" s="17" t="s">
        <v>14</v>
      </c>
      <c r="E156" s="18" t="s">
        <v>26</v>
      </c>
      <c r="F156" s="17"/>
      <c r="G156" s="17"/>
    </row>
    <row r="157" spans="1:7" ht="13.5" thickBot="1">
      <c r="A157" s="45" t="s">
        <v>214</v>
      </c>
      <c r="B157" s="46"/>
      <c r="C157" s="46"/>
      <c r="D157" s="46"/>
      <c r="E157" s="46"/>
      <c r="F157" s="46"/>
      <c r="G157" s="47"/>
    </row>
    <row r="158" spans="1:7" ht="12.75">
      <c r="A158" s="14">
        <v>146</v>
      </c>
      <c r="B158" s="22" t="s">
        <v>441</v>
      </c>
      <c r="C158" s="11" t="s">
        <v>179</v>
      </c>
      <c r="D158" s="9" t="s">
        <v>15</v>
      </c>
      <c r="E158" s="15" t="s">
        <v>25</v>
      </c>
      <c r="F158" s="9"/>
      <c r="G158" s="9"/>
    </row>
    <row r="159" spans="1:7" ht="25.5">
      <c r="A159" s="13">
        <v>147</v>
      </c>
      <c r="B159" s="22" t="s">
        <v>441</v>
      </c>
      <c r="C159" s="11" t="s">
        <v>180</v>
      </c>
      <c r="D159" s="1" t="s">
        <v>12</v>
      </c>
      <c r="E159" s="12" t="s">
        <v>215</v>
      </c>
      <c r="F159" s="1"/>
      <c r="G159" s="1"/>
    </row>
    <row r="160" spans="1:7" ht="25.5">
      <c r="A160" s="13">
        <v>148</v>
      </c>
      <c r="B160" s="22" t="s">
        <v>441</v>
      </c>
      <c r="C160" s="11" t="s">
        <v>182</v>
      </c>
      <c r="D160" s="1" t="s">
        <v>15</v>
      </c>
      <c r="E160" s="12" t="s">
        <v>26</v>
      </c>
      <c r="F160" s="1"/>
      <c r="G160" s="1"/>
    </row>
    <row r="161" spans="1:7" ht="25.5">
      <c r="A161" s="13">
        <v>149</v>
      </c>
      <c r="B161" s="22" t="s">
        <v>441</v>
      </c>
      <c r="C161" s="11" t="s">
        <v>216</v>
      </c>
      <c r="D161" s="1" t="s">
        <v>14</v>
      </c>
      <c r="E161" s="12" t="s">
        <v>26</v>
      </c>
      <c r="F161" s="1"/>
      <c r="G161" s="1"/>
    </row>
    <row r="162" spans="1:7" ht="65.25" customHeight="1">
      <c r="A162" s="13">
        <v>150</v>
      </c>
      <c r="B162" s="22" t="s">
        <v>440</v>
      </c>
      <c r="C162" s="11" t="s">
        <v>217</v>
      </c>
      <c r="D162" s="1" t="s">
        <v>13</v>
      </c>
      <c r="E162" s="12" t="s">
        <v>218</v>
      </c>
      <c r="F162" s="1"/>
      <c r="G162" s="1"/>
    </row>
    <row r="163" spans="1:7" ht="25.5">
      <c r="A163" s="13">
        <v>151</v>
      </c>
      <c r="B163" s="22" t="s">
        <v>441</v>
      </c>
      <c r="C163" s="11" t="s">
        <v>185</v>
      </c>
      <c r="D163" s="1" t="s">
        <v>14</v>
      </c>
      <c r="E163" s="12" t="s">
        <v>26</v>
      </c>
      <c r="F163" s="1"/>
      <c r="G163" s="1"/>
    </row>
    <row r="164" spans="1:7" ht="38.25">
      <c r="A164" s="13">
        <v>152</v>
      </c>
      <c r="B164" s="22" t="s">
        <v>440</v>
      </c>
      <c r="C164" s="11" t="s">
        <v>186</v>
      </c>
      <c r="D164" s="1" t="s">
        <v>15</v>
      </c>
      <c r="E164" s="12" t="s">
        <v>26</v>
      </c>
      <c r="F164" s="1"/>
      <c r="G164" s="1"/>
    </row>
    <row r="165" spans="1:7" ht="40.5" customHeight="1">
      <c r="A165" s="13">
        <v>153</v>
      </c>
      <c r="B165" s="22" t="s">
        <v>440</v>
      </c>
      <c r="C165" s="11" t="s">
        <v>187</v>
      </c>
      <c r="D165" s="1" t="s">
        <v>13</v>
      </c>
      <c r="E165" s="12" t="s">
        <v>188</v>
      </c>
      <c r="F165" s="1"/>
      <c r="G165" s="1"/>
    </row>
    <row r="166" spans="1:7" ht="66.75" customHeight="1">
      <c r="A166" s="13">
        <v>154</v>
      </c>
      <c r="B166" s="22" t="s">
        <v>440</v>
      </c>
      <c r="C166" s="11" t="s">
        <v>189</v>
      </c>
      <c r="D166" s="1" t="s">
        <v>12</v>
      </c>
      <c r="E166" s="12" t="s">
        <v>219</v>
      </c>
      <c r="F166" s="1"/>
      <c r="G166" s="1"/>
    </row>
    <row r="167" spans="1:7" ht="51">
      <c r="A167" s="13">
        <v>155</v>
      </c>
      <c r="B167" s="22" t="s">
        <v>440</v>
      </c>
      <c r="C167" s="11" t="s">
        <v>20</v>
      </c>
      <c r="D167" s="1" t="s">
        <v>12</v>
      </c>
      <c r="E167" s="12" t="s">
        <v>219</v>
      </c>
      <c r="F167" s="1"/>
      <c r="G167" s="1"/>
    </row>
    <row r="168" spans="1:7" ht="25.5">
      <c r="A168" s="13">
        <v>156</v>
      </c>
      <c r="B168" s="22" t="s">
        <v>440</v>
      </c>
      <c r="C168" s="11" t="s">
        <v>191</v>
      </c>
      <c r="D168" s="1" t="s">
        <v>19</v>
      </c>
      <c r="E168" s="12" t="s">
        <v>192</v>
      </c>
      <c r="F168" s="1"/>
      <c r="G168" s="1"/>
    </row>
    <row r="169" spans="1:7" ht="38.25">
      <c r="A169" s="13">
        <v>157</v>
      </c>
      <c r="B169" s="22" t="s">
        <v>440</v>
      </c>
      <c r="C169" s="11" t="s">
        <v>193</v>
      </c>
      <c r="D169" s="1" t="s">
        <v>19</v>
      </c>
      <c r="E169" s="12" t="s">
        <v>194</v>
      </c>
      <c r="F169" s="1"/>
      <c r="G169" s="1"/>
    </row>
    <row r="170" spans="1:7" ht="51">
      <c r="A170" s="13">
        <v>158</v>
      </c>
      <c r="B170" s="22" t="s">
        <v>440</v>
      </c>
      <c r="C170" s="11" t="s">
        <v>220</v>
      </c>
      <c r="D170" s="1" t="s">
        <v>14</v>
      </c>
      <c r="E170" s="12" t="s">
        <v>26</v>
      </c>
      <c r="F170" s="1"/>
      <c r="G170" s="1"/>
    </row>
    <row r="171" spans="1:7" ht="63.75">
      <c r="A171" s="13">
        <v>159</v>
      </c>
      <c r="B171" s="22" t="s">
        <v>440</v>
      </c>
      <c r="C171" s="11" t="s">
        <v>221</v>
      </c>
      <c r="D171" s="1" t="s">
        <v>13</v>
      </c>
      <c r="E171" s="12" t="s">
        <v>218</v>
      </c>
      <c r="F171" s="1"/>
      <c r="G171" s="1"/>
    </row>
    <row r="172" spans="1:7" ht="53.25" customHeight="1">
      <c r="A172" s="13">
        <v>160</v>
      </c>
      <c r="B172" s="22" t="s">
        <v>440</v>
      </c>
      <c r="C172" s="11" t="s">
        <v>222</v>
      </c>
      <c r="D172" s="1" t="s">
        <v>81</v>
      </c>
      <c r="E172" s="12" t="s">
        <v>28</v>
      </c>
      <c r="F172" s="1"/>
      <c r="G172" s="1"/>
    </row>
    <row r="173" spans="1:7" ht="29.25" customHeight="1">
      <c r="A173" s="13">
        <v>161</v>
      </c>
      <c r="B173" s="22" t="s">
        <v>440</v>
      </c>
      <c r="C173" s="11" t="s">
        <v>223</v>
      </c>
      <c r="D173" s="1" t="s">
        <v>15</v>
      </c>
      <c r="E173" s="12" t="s">
        <v>29</v>
      </c>
      <c r="F173" s="1"/>
      <c r="G173" s="1"/>
    </row>
    <row r="174" spans="1:7" ht="63.75">
      <c r="A174" s="13">
        <v>162</v>
      </c>
      <c r="B174" s="22" t="s">
        <v>440</v>
      </c>
      <c r="C174" s="11" t="s">
        <v>224</v>
      </c>
      <c r="D174" s="1" t="s">
        <v>14</v>
      </c>
      <c r="E174" s="12" t="s">
        <v>26</v>
      </c>
      <c r="F174" s="1"/>
      <c r="G174" s="1"/>
    </row>
    <row r="175" spans="1:7" ht="25.5">
      <c r="A175" s="13">
        <v>163</v>
      </c>
      <c r="B175" s="22" t="s">
        <v>440</v>
      </c>
      <c r="C175" s="11" t="s">
        <v>202</v>
      </c>
      <c r="D175" s="1" t="s">
        <v>15</v>
      </c>
      <c r="E175" s="12" t="s">
        <v>26</v>
      </c>
      <c r="F175" s="1"/>
      <c r="G175" s="1"/>
    </row>
    <row r="176" spans="1:7" ht="39.75" customHeight="1">
      <c r="A176" s="13">
        <v>164</v>
      </c>
      <c r="B176" s="22" t="s">
        <v>440</v>
      </c>
      <c r="C176" s="11" t="s">
        <v>204</v>
      </c>
      <c r="D176" s="1" t="s">
        <v>15</v>
      </c>
      <c r="E176" s="12" t="s">
        <v>26</v>
      </c>
      <c r="F176" s="1"/>
      <c r="G176" s="1"/>
    </row>
    <row r="177" spans="1:7" ht="12.75">
      <c r="A177" s="13">
        <v>165</v>
      </c>
      <c r="B177" s="22" t="s">
        <v>440</v>
      </c>
      <c r="C177" s="11" t="s">
        <v>93</v>
      </c>
      <c r="D177" s="1" t="s">
        <v>13</v>
      </c>
      <c r="E177" s="12" t="s">
        <v>225</v>
      </c>
      <c r="F177" s="1"/>
      <c r="G177" s="1"/>
    </row>
    <row r="178" spans="1:7" ht="25.5">
      <c r="A178" s="13">
        <v>166</v>
      </c>
      <c r="B178" s="22" t="s">
        <v>440</v>
      </c>
      <c r="C178" s="11" t="s">
        <v>101</v>
      </c>
      <c r="D178" s="1" t="s">
        <v>15</v>
      </c>
      <c r="E178" s="12" t="s">
        <v>26</v>
      </c>
      <c r="F178" s="1"/>
      <c r="G178" s="1"/>
    </row>
    <row r="179" spans="1:7" ht="51">
      <c r="A179" s="13">
        <v>167</v>
      </c>
      <c r="B179" s="22" t="s">
        <v>440</v>
      </c>
      <c r="C179" s="11" t="s">
        <v>206</v>
      </c>
      <c r="D179" s="1" t="s">
        <v>15</v>
      </c>
      <c r="E179" s="12" t="s">
        <v>26</v>
      </c>
      <c r="F179" s="1"/>
      <c r="G179" s="1"/>
    </row>
    <row r="180" spans="1:7" ht="51">
      <c r="A180" s="13">
        <v>168</v>
      </c>
      <c r="B180" s="22" t="s">
        <v>440</v>
      </c>
      <c r="C180" s="11" t="s">
        <v>207</v>
      </c>
      <c r="D180" s="1" t="s">
        <v>15</v>
      </c>
      <c r="E180" s="12" t="s">
        <v>26</v>
      </c>
      <c r="F180" s="1"/>
      <c r="G180" s="1"/>
    </row>
    <row r="181" spans="1:7" ht="38.25">
      <c r="A181" s="13">
        <v>169</v>
      </c>
      <c r="B181" s="22" t="s">
        <v>440</v>
      </c>
      <c r="C181" s="11" t="s">
        <v>208</v>
      </c>
      <c r="D181" s="1" t="s">
        <v>15</v>
      </c>
      <c r="E181" s="12" t="s">
        <v>26</v>
      </c>
      <c r="F181" s="1"/>
      <c r="G181" s="1"/>
    </row>
    <row r="182" spans="1:7" ht="51">
      <c r="A182" s="13">
        <v>170</v>
      </c>
      <c r="B182" s="22" t="s">
        <v>440</v>
      </c>
      <c r="C182" s="11" t="s">
        <v>209</v>
      </c>
      <c r="D182" s="1" t="s">
        <v>15</v>
      </c>
      <c r="E182" s="12" t="s">
        <v>26</v>
      </c>
      <c r="F182" s="1"/>
      <c r="G182" s="1"/>
    </row>
    <row r="183" spans="1:7" ht="63.75">
      <c r="A183" s="13">
        <v>171</v>
      </c>
      <c r="B183" s="22" t="s">
        <v>440</v>
      </c>
      <c r="C183" s="11" t="s">
        <v>210</v>
      </c>
      <c r="D183" s="1" t="s">
        <v>15</v>
      </c>
      <c r="E183" s="12" t="s">
        <v>26</v>
      </c>
      <c r="F183" s="1"/>
      <c r="G183" s="1"/>
    </row>
    <row r="184" spans="1:7" ht="38.25">
      <c r="A184" s="13">
        <v>172</v>
      </c>
      <c r="B184" s="22" t="s">
        <v>440</v>
      </c>
      <c r="C184" s="11" t="s">
        <v>211</v>
      </c>
      <c r="D184" s="1" t="s">
        <v>15</v>
      </c>
      <c r="E184" s="12" t="s">
        <v>26</v>
      </c>
      <c r="F184" s="1"/>
      <c r="G184" s="1"/>
    </row>
    <row r="185" spans="1:7" ht="25.5">
      <c r="A185" s="13">
        <v>173</v>
      </c>
      <c r="B185" s="22" t="s">
        <v>440</v>
      </c>
      <c r="C185" s="11" t="s">
        <v>212</v>
      </c>
      <c r="D185" s="1" t="s">
        <v>15</v>
      </c>
      <c r="E185" s="12" t="s">
        <v>26</v>
      </c>
      <c r="F185" s="1"/>
      <c r="G185" s="1"/>
    </row>
    <row r="186" spans="1:7" ht="26.25" thickBot="1">
      <c r="A186" s="16">
        <v>174</v>
      </c>
      <c r="B186" s="22" t="s">
        <v>440</v>
      </c>
      <c r="C186" s="11" t="s">
        <v>213</v>
      </c>
      <c r="D186" s="17" t="s">
        <v>14</v>
      </c>
      <c r="E186" s="18" t="s">
        <v>26</v>
      </c>
      <c r="F186" s="17"/>
      <c r="G186" s="17"/>
    </row>
    <row r="187" spans="1:7" ht="13.5" thickBot="1">
      <c r="A187" s="45" t="s">
        <v>226</v>
      </c>
      <c r="B187" s="46"/>
      <c r="C187" s="46"/>
      <c r="D187" s="46"/>
      <c r="E187" s="46"/>
      <c r="F187" s="46"/>
      <c r="G187" s="47"/>
    </row>
    <row r="188" spans="1:7" ht="51">
      <c r="A188" s="14">
        <v>175</v>
      </c>
      <c r="B188" s="22" t="s">
        <v>588</v>
      </c>
      <c r="C188" s="11" t="s">
        <v>227</v>
      </c>
      <c r="D188" s="9" t="s">
        <v>12</v>
      </c>
      <c r="E188" s="15" t="s">
        <v>228</v>
      </c>
      <c r="F188" s="9"/>
      <c r="G188" s="9"/>
    </row>
    <row r="189" spans="1:7" ht="63.75">
      <c r="A189" s="13">
        <v>176</v>
      </c>
      <c r="B189" s="22" t="s">
        <v>588</v>
      </c>
      <c r="C189" s="11" t="s">
        <v>229</v>
      </c>
      <c r="D189" s="1" t="s">
        <v>12</v>
      </c>
      <c r="E189" s="12" t="s">
        <v>228</v>
      </c>
      <c r="F189" s="1"/>
      <c r="G189" s="1"/>
    </row>
    <row r="190" spans="1:7" ht="39.75" customHeight="1">
      <c r="A190" s="13">
        <v>177</v>
      </c>
      <c r="B190" s="22" t="s">
        <v>588</v>
      </c>
      <c r="C190" s="11" t="s">
        <v>230</v>
      </c>
      <c r="D190" s="1" t="s">
        <v>13</v>
      </c>
      <c r="E190" s="12" t="s">
        <v>40</v>
      </c>
      <c r="F190" s="1"/>
      <c r="G190" s="1"/>
    </row>
    <row r="191" spans="1:7" ht="38.25">
      <c r="A191" s="13">
        <v>178</v>
      </c>
      <c r="B191" s="22" t="s">
        <v>588</v>
      </c>
      <c r="C191" s="11" t="s">
        <v>231</v>
      </c>
      <c r="D191" s="1" t="s">
        <v>12</v>
      </c>
      <c r="E191" s="12" t="s">
        <v>232</v>
      </c>
      <c r="F191" s="1"/>
      <c r="G191" s="1"/>
    </row>
    <row r="192" spans="1:7" ht="38.25">
      <c r="A192" s="13">
        <v>179</v>
      </c>
      <c r="B192" s="22" t="s">
        <v>588</v>
      </c>
      <c r="C192" s="11" t="s">
        <v>233</v>
      </c>
      <c r="D192" s="1" t="s">
        <v>15</v>
      </c>
      <c r="E192" s="12" t="s">
        <v>26</v>
      </c>
      <c r="F192" s="1"/>
      <c r="G192" s="1"/>
    </row>
    <row r="193" spans="1:7" ht="51">
      <c r="A193" s="13">
        <v>180</v>
      </c>
      <c r="B193" s="22" t="s">
        <v>588</v>
      </c>
      <c r="C193" s="11" t="s">
        <v>234</v>
      </c>
      <c r="D193" s="1" t="s">
        <v>15</v>
      </c>
      <c r="E193" s="12" t="s">
        <v>26</v>
      </c>
      <c r="F193" s="1"/>
      <c r="G193" s="1"/>
    </row>
    <row r="194" spans="1:7" ht="51">
      <c r="A194" s="13">
        <v>181</v>
      </c>
      <c r="B194" s="22" t="s">
        <v>588</v>
      </c>
      <c r="C194" s="11" t="s">
        <v>235</v>
      </c>
      <c r="D194" s="1" t="s">
        <v>15</v>
      </c>
      <c r="E194" s="12" t="s">
        <v>26</v>
      </c>
      <c r="F194" s="1"/>
      <c r="G194" s="1"/>
    </row>
    <row r="195" spans="1:7" ht="25.5">
      <c r="A195" s="13">
        <v>182</v>
      </c>
      <c r="B195" s="22" t="s">
        <v>588</v>
      </c>
      <c r="C195" s="11" t="s">
        <v>236</v>
      </c>
      <c r="D195" s="1" t="s">
        <v>14</v>
      </c>
      <c r="E195" s="12" t="s">
        <v>25</v>
      </c>
      <c r="F195" s="1"/>
      <c r="G195" s="1"/>
    </row>
    <row r="196" spans="1:7" ht="38.25">
      <c r="A196" s="13">
        <v>183</v>
      </c>
      <c r="B196" s="22" t="s">
        <v>588</v>
      </c>
      <c r="C196" s="11" t="s">
        <v>237</v>
      </c>
      <c r="D196" s="1" t="s">
        <v>19</v>
      </c>
      <c r="E196" s="12" t="s">
        <v>25</v>
      </c>
      <c r="F196" s="1"/>
      <c r="G196" s="1"/>
    </row>
    <row r="197" spans="1:7" ht="38.25">
      <c r="A197" s="13">
        <v>184</v>
      </c>
      <c r="B197" s="22" t="s">
        <v>588</v>
      </c>
      <c r="C197" s="11" t="s">
        <v>238</v>
      </c>
      <c r="D197" s="1" t="s">
        <v>21</v>
      </c>
      <c r="E197" s="12" t="s">
        <v>26</v>
      </c>
      <c r="F197" s="1"/>
      <c r="G197" s="1"/>
    </row>
    <row r="198" spans="1:7" ht="38.25">
      <c r="A198" s="13">
        <v>185</v>
      </c>
      <c r="B198" s="22" t="s">
        <v>588</v>
      </c>
      <c r="C198" s="11" t="s">
        <v>239</v>
      </c>
      <c r="D198" s="1" t="s">
        <v>138</v>
      </c>
      <c r="E198" s="12" t="s">
        <v>240</v>
      </c>
      <c r="F198" s="1"/>
      <c r="G198" s="1"/>
    </row>
    <row r="199" spans="1:7" ht="29.25" customHeight="1" thickBot="1">
      <c r="A199" s="16">
        <v>186</v>
      </c>
      <c r="B199" s="22" t="s">
        <v>588</v>
      </c>
      <c r="C199" s="11" t="s">
        <v>140</v>
      </c>
      <c r="D199" s="17" t="s">
        <v>138</v>
      </c>
      <c r="E199" s="18" t="s">
        <v>240</v>
      </c>
      <c r="F199" s="17"/>
      <c r="G199" s="17"/>
    </row>
    <row r="200" spans="1:7" ht="13.5" thickBot="1">
      <c r="A200" s="45" t="s">
        <v>241</v>
      </c>
      <c r="B200" s="46"/>
      <c r="C200" s="46"/>
      <c r="D200" s="46"/>
      <c r="E200" s="46"/>
      <c r="F200" s="46"/>
      <c r="G200" s="47"/>
    </row>
    <row r="201" spans="1:7" ht="51">
      <c r="A201" s="14">
        <v>187</v>
      </c>
      <c r="B201" s="22" t="s">
        <v>588</v>
      </c>
      <c r="C201" s="11" t="s">
        <v>227</v>
      </c>
      <c r="D201" s="9" t="s">
        <v>12</v>
      </c>
      <c r="E201" s="15" t="s">
        <v>242</v>
      </c>
      <c r="F201" s="9"/>
      <c r="G201" s="9"/>
    </row>
    <row r="202" spans="1:7" ht="63.75">
      <c r="A202" s="13">
        <v>188</v>
      </c>
      <c r="B202" s="22" t="s">
        <v>588</v>
      </c>
      <c r="C202" s="11" t="s">
        <v>229</v>
      </c>
      <c r="D202" s="1" t="s">
        <v>12</v>
      </c>
      <c r="E202" s="12" t="s">
        <v>242</v>
      </c>
      <c r="F202" s="1"/>
      <c r="G202" s="1"/>
    </row>
    <row r="203" spans="1:7" ht="39.75" customHeight="1">
      <c r="A203" s="13">
        <v>189</v>
      </c>
      <c r="B203" s="22" t="s">
        <v>588</v>
      </c>
      <c r="C203" s="11" t="s">
        <v>230</v>
      </c>
      <c r="D203" s="1" t="s">
        <v>13</v>
      </c>
      <c r="E203" s="12" t="s">
        <v>243</v>
      </c>
      <c r="F203" s="1"/>
      <c r="G203" s="1"/>
    </row>
    <row r="204" spans="1:7" ht="51">
      <c r="A204" s="13">
        <v>190</v>
      </c>
      <c r="B204" s="22" t="s">
        <v>588</v>
      </c>
      <c r="C204" s="11" t="s">
        <v>244</v>
      </c>
      <c r="D204" s="1" t="s">
        <v>15</v>
      </c>
      <c r="E204" s="12" t="s">
        <v>26</v>
      </c>
      <c r="F204" s="1"/>
      <c r="G204" s="1"/>
    </row>
    <row r="205" spans="1:7" ht="38.25">
      <c r="A205" s="13">
        <v>191</v>
      </c>
      <c r="B205" s="22" t="s">
        <v>588</v>
      </c>
      <c r="C205" s="11" t="s">
        <v>231</v>
      </c>
      <c r="D205" s="1" t="s">
        <v>12</v>
      </c>
      <c r="E205" s="12" t="s">
        <v>245</v>
      </c>
      <c r="F205" s="1"/>
      <c r="G205" s="1"/>
    </row>
    <row r="206" spans="1:7" ht="38.25">
      <c r="A206" s="13">
        <v>192</v>
      </c>
      <c r="B206" s="22" t="s">
        <v>588</v>
      </c>
      <c r="C206" s="11" t="s">
        <v>238</v>
      </c>
      <c r="D206" s="1" t="s">
        <v>21</v>
      </c>
      <c r="E206" s="12" t="s">
        <v>22</v>
      </c>
      <c r="F206" s="1"/>
      <c r="G206" s="1"/>
    </row>
    <row r="207" spans="1:7" ht="38.25">
      <c r="A207" s="13">
        <v>193</v>
      </c>
      <c r="B207" s="22" t="s">
        <v>588</v>
      </c>
      <c r="C207" s="11" t="s">
        <v>239</v>
      </c>
      <c r="D207" s="1" t="s">
        <v>138</v>
      </c>
      <c r="E207" s="12" t="s">
        <v>246</v>
      </c>
      <c r="F207" s="1"/>
      <c r="G207" s="1"/>
    </row>
    <row r="208" spans="1:7" ht="38.25">
      <c r="A208" s="13">
        <v>194</v>
      </c>
      <c r="B208" s="22" t="s">
        <v>588</v>
      </c>
      <c r="C208" s="11" t="s">
        <v>140</v>
      </c>
      <c r="D208" s="1" t="s">
        <v>138</v>
      </c>
      <c r="E208" s="12" t="s">
        <v>246</v>
      </c>
      <c r="F208" s="1"/>
      <c r="G208" s="1"/>
    </row>
    <row r="209" spans="1:7" ht="31.5" customHeight="1">
      <c r="A209" s="13">
        <v>195</v>
      </c>
      <c r="B209" s="22" t="s">
        <v>588</v>
      </c>
      <c r="C209" s="11" t="s">
        <v>247</v>
      </c>
      <c r="D209" s="1" t="s">
        <v>19</v>
      </c>
      <c r="E209" s="12" t="s">
        <v>248</v>
      </c>
      <c r="F209" s="1"/>
      <c r="G209" s="1"/>
    </row>
    <row r="210" spans="1:7" ht="25.5">
      <c r="A210" s="13">
        <v>196</v>
      </c>
      <c r="B210" s="22" t="s">
        <v>588</v>
      </c>
      <c r="C210" s="11" t="s">
        <v>249</v>
      </c>
      <c r="D210" s="1" t="s">
        <v>19</v>
      </c>
      <c r="E210" s="12" t="s">
        <v>248</v>
      </c>
      <c r="F210" s="1"/>
      <c r="G210" s="1"/>
    </row>
    <row r="211" spans="1:7" ht="25.5">
      <c r="A211" s="13">
        <v>197</v>
      </c>
      <c r="B211" s="22" t="s">
        <v>588</v>
      </c>
      <c r="C211" s="11" t="s">
        <v>191</v>
      </c>
      <c r="D211" s="1" t="s">
        <v>19</v>
      </c>
      <c r="E211" s="12" t="s">
        <v>248</v>
      </c>
      <c r="F211" s="1"/>
      <c r="G211" s="1"/>
    </row>
    <row r="212" spans="1:7" ht="39" thickBot="1">
      <c r="A212" s="16">
        <v>198</v>
      </c>
      <c r="B212" s="22" t="s">
        <v>588</v>
      </c>
      <c r="C212" s="11" t="s">
        <v>250</v>
      </c>
      <c r="D212" s="17" t="s">
        <v>19</v>
      </c>
      <c r="E212" s="18" t="s">
        <v>248</v>
      </c>
      <c r="F212" s="17"/>
      <c r="G212" s="17"/>
    </row>
    <row r="213" spans="1:7" ht="13.5" thickBot="1">
      <c r="A213" s="45" t="s">
        <v>251</v>
      </c>
      <c r="B213" s="46"/>
      <c r="C213" s="46"/>
      <c r="D213" s="46"/>
      <c r="E213" s="46"/>
      <c r="F213" s="46"/>
      <c r="G213" s="47"/>
    </row>
    <row r="214" spans="1:7" ht="51">
      <c r="A214" s="14">
        <v>199</v>
      </c>
      <c r="B214" s="22" t="s">
        <v>588</v>
      </c>
      <c r="C214" s="11" t="s">
        <v>227</v>
      </c>
      <c r="D214" s="9" t="s">
        <v>12</v>
      </c>
      <c r="E214" s="15" t="s">
        <v>252</v>
      </c>
      <c r="F214" s="9"/>
      <c r="G214" s="9"/>
    </row>
    <row r="215" spans="1:7" ht="63.75">
      <c r="A215" s="13">
        <v>200</v>
      </c>
      <c r="B215" s="22" t="s">
        <v>588</v>
      </c>
      <c r="C215" s="11" t="s">
        <v>229</v>
      </c>
      <c r="D215" s="1" t="s">
        <v>12</v>
      </c>
      <c r="E215" s="12" t="s">
        <v>252</v>
      </c>
      <c r="F215" s="1"/>
      <c r="G215" s="1"/>
    </row>
    <row r="216" spans="1:7" ht="38.25">
      <c r="A216" s="13">
        <v>201</v>
      </c>
      <c r="B216" s="22" t="s">
        <v>588</v>
      </c>
      <c r="C216" s="11" t="s">
        <v>253</v>
      </c>
      <c r="D216" s="1" t="s">
        <v>13</v>
      </c>
      <c r="E216" s="12" t="s">
        <v>254</v>
      </c>
      <c r="F216" s="1"/>
      <c r="G216" s="1"/>
    </row>
    <row r="217" spans="1:7" ht="38.25">
      <c r="A217" s="13">
        <v>202</v>
      </c>
      <c r="B217" s="22" t="s">
        <v>588</v>
      </c>
      <c r="C217" s="11" t="s">
        <v>255</v>
      </c>
      <c r="D217" s="1" t="s">
        <v>15</v>
      </c>
      <c r="E217" s="12" t="s">
        <v>26</v>
      </c>
      <c r="F217" s="1"/>
      <c r="G217" s="1"/>
    </row>
    <row r="218" spans="1:7" ht="51">
      <c r="A218" s="13">
        <v>203</v>
      </c>
      <c r="B218" s="22" t="s">
        <v>588</v>
      </c>
      <c r="C218" s="11" t="s">
        <v>256</v>
      </c>
      <c r="D218" s="1" t="s">
        <v>15</v>
      </c>
      <c r="E218" s="12" t="s">
        <v>26</v>
      </c>
      <c r="F218" s="1"/>
      <c r="G218" s="1"/>
    </row>
    <row r="219" spans="1:7" ht="25.5">
      <c r="A219" s="13">
        <v>204</v>
      </c>
      <c r="B219" s="22" t="s">
        <v>588</v>
      </c>
      <c r="C219" s="11" t="s">
        <v>236</v>
      </c>
      <c r="D219" s="1" t="s">
        <v>14</v>
      </c>
      <c r="E219" s="12" t="s">
        <v>26</v>
      </c>
      <c r="F219" s="1"/>
      <c r="G219" s="1"/>
    </row>
    <row r="220" spans="1:7" ht="38.25">
      <c r="A220" s="13">
        <v>205</v>
      </c>
      <c r="B220" s="22" t="s">
        <v>588</v>
      </c>
      <c r="C220" s="11" t="s">
        <v>237</v>
      </c>
      <c r="D220" s="1" t="s">
        <v>19</v>
      </c>
      <c r="E220" s="12" t="s">
        <v>26</v>
      </c>
      <c r="F220" s="1"/>
      <c r="G220" s="1"/>
    </row>
    <row r="221" spans="1:7" ht="38.25">
      <c r="A221" s="13">
        <v>206</v>
      </c>
      <c r="B221" s="22" t="s">
        <v>588</v>
      </c>
      <c r="C221" s="11" t="s">
        <v>257</v>
      </c>
      <c r="D221" s="1" t="s">
        <v>21</v>
      </c>
      <c r="E221" s="12" t="s">
        <v>26</v>
      </c>
      <c r="F221" s="1"/>
      <c r="G221" s="1"/>
    </row>
    <row r="222" spans="1:7" ht="38.25">
      <c r="A222" s="13">
        <v>207</v>
      </c>
      <c r="B222" s="22" t="s">
        <v>588</v>
      </c>
      <c r="C222" s="11" t="s">
        <v>239</v>
      </c>
      <c r="D222" s="1" t="s">
        <v>138</v>
      </c>
      <c r="E222" s="12" t="s">
        <v>258</v>
      </c>
      <c r="F222" s="1"/>
      <c r="G222" s="1"/>
    </row>
    <row r="223" spans="1:7" ht="39" thickBot="1">
      <c r="A223" s="16">
        <v>208</v>
      </c>
      <c r="B223" s="22" t="s">
        <v>588</v>
      </c>
      <c r="C223" s="11" t="s">
        <v>140</v>
      </c>
      <c r="D223" s="17" t="s">
        <v>138</v>
      </c>
      <c r="E223" s="18" t="s">
        <v>258</v>
      </c>
      <c r="F223" s="17"/>
      <c r="G223" s="17"/>
    </row>
    <row r="224" spans="1:7" ht="13.5" thickBot="1">
      <c r="A224" s="45" t="s">
        <v>259</v>
      </c>
      <c r="B224" s="46"/>
      <c r="C224" s="46"/>
      <c r="D224" s="46"/>
      <c r="E224" s="46"/>
      <c r="F224" s="46"/>
      <c r="G224" s="47"/>
    </row>
    <row r="225" spans="1:7" ht="51">
      <c r="A225" s="14">
        <v>209</v>
      </c>
      <c r="B225" s="22" t="s">
        <v>588</v>
      </c>
      <c r="C225" s="11" t="s">
        <v>227</v>
      </c>
      <c r="D225" s="9" t="s">
        <v>12</v>
      </c>
      <c r="E225" s="15" t="s">
        <v>260</v>
      </c>
      <c r="F225" s="9"/>
      <c r="G225" s="9"/>
    </row>
    <row r="226" spans="1:7" ht="63.75">
      <c r="A226" s="13">
        <v>210</v>
      </c>
      <c r="B226" s="22" t="s">
        <v>588</v>
      </c>
      <c r="C226" s="11" t="s">
        <v>229</v>
      </c>
      <c r="D226" s="1" t="s">
        <v>12</v>
      </c>
      <c r="E226" s="12" t="s">
        <v>260</v>
      </c>
      <c r="F226" s="1"/>
      <c r="G226" s="1"/>
    </row>
    <row r="227" spans="1:7" ht="38.25">
      <c r="A227" s="13">
        <v>211</v>
      </c>
      <c r="B227" s="22" t="s">
        <v>588</v>
      </c>
      <c r="C227" s="11" t="s">
        <v>253</v>
      </c>
      <c r="D227" s="1" t="s">
        <v>13</v>
      </c>
      <c r="E227" s="12" t="s">
        <v>28</v>
      </c>
      <c r="F227" s="1"/>
      <c r="G227" s="1"/>
    </row>
    <row r="228" spans="1:7" ht="38.25">
      <c r="A228" s="13">
        <v>212</v>
      </c>
      <c r="B228" s="22" t="s">
        <v>588</v>
      </c>
      <c r="C228" s="11" t="s">
        <v>261</v>
      </c>
      <c r="D228" s="1" t="s">
        <v>13</v>
      </c>
      <c r="E228" s="12" t="s">
        <v>262</v>
      </c>
      <c r="F228" s="1"/>
      <c r="G228" s="1"/>
    </row>
    <row r="229" spans="1:7" ht="51">
      <c r="A229" s="13">
        <v>213</v>
      </c>
      <c r="B229" s="22" t="s">
        <v>588</v>
      </c>
      <c r="C229" s="11" t="s">
        <v>230</v>
      </c>
      <c r="D229" s="1" t="s">
        <v>13</v>
      </c>
      <c r="E229" s="12" t="s">
        <v>25</v>
      </c>
      <c r="F229" s="1"/>
      <c r="G229" s="1"/>
    </row>
    <row r="230" spans="1:7" ht="38.25">
      <c r="A230" s="13">
        <v>214</v>
      </c>
      <c r="B230" s="22" t="s">
        <v>588</v>
      </c>
      <c r="C230" s="11" t="s">
        <v>231</v>
      </c>
      <c r="D230" s="1" t="s">
        <v>12</v>
      </c>
      <c r="E230" s="12" t="s">
        <v>263</v>
      </c>
      <c r="F230" s="1"/>
      <c r="G230" s="1"/>
    </row>
    <row r="231" spans="1:7" ht="51">
      <c r="A231" s="13">
        <v>215</v>
      </c>
      <c r="B231" s="22" t="s">
        <v>588</v>
      </c>
      <c r="C231" s="11" t="s">
        <v>264</v>
      </c>
      <c r="D231" s="1" t="s">
        <v>15</v>
      </c>
      <c r="E231" s="12" t="s">
        <v>26</v>
      </c>
      <c r="F231" s="1"/>
      <c r="G231" s="1"/>
    </row>
    <row r="232" spans="1:7" ht="51">
      <c r="A232" s="13">
        <v>216</v>
      </c>
      <c r="B232" s="22" t="s">
        <v>588</v>
      </c>
      <c r="C232" s="11" t="s">
        <v>256</v>
      </c>
      <c r="D232" s="1" t="s">
        <v>15</v>
      </c>
      <c r="E232" s="12" t="s">
        <v>25</v>
      </c>
      <c r="F232" s="1"/>
      <c r="G232" s="1"/>
    </row>
    <row r="233" spans="1:7" ht="25.5">
      <c r="A233" s="13">
        <v>217</v>
      </c>
      <c r="B233" s="22" t="s">
        <v>588</v>
      </c>
      <c r="C233" s="11" t="s">
        <v>236</v>
      </c>
      <c r="D233" s="1" t="s">
        <v>14</v>
      </c>
      <c r="E233" s="12" t="s">
        <v>25</v>
      </c>
      <c r="F233" s="1"/>
      <c r="G233" s="1"/>
    </row>
    <row r="234" spans="1:7" ht="38.25">
      <c r="A234" s="13">
        <v>218</v>
      </c>
      <c r="B234" s="22" t="s">
        <v>588</v>
      </c>
      <c r="C234" s="11" t="s">
        <v>237</v>
      </c>
      <c r="D234" s="1" t="s">
        <v>19</v>
      </c>
      <c r="E234" s="12" t="s">
        <v>25</v>
      </c>
      <c r="F234" s="1"/>
      <c r="G234" s="1"/>
    </row>
    <row r="235" spans="1:7" ht="38.25">
      <c r="A235" s="13">
        <v>219</v>
      </c>
      <c r="B235" s="22" t="s">
        <v>588</v>
      </c>
      <c r="C235" s="11" t="s">
        <v>257</v>
      </c>
      <c r="D235" s="1" t="s">
        <v>21</v>
      </c>
      <c r="E235" s="12" t="s">
        <v>26</v>
      </c>
      <c r="F235" s="1"/>
      <c r="G235" s="1"/>
    </row>
    <row r="236" spans="1:7" ht="38.25">
      <c r="A236" s="13">
        <v>220</v>
      </c>
      <c r="B236" s="22" t="s">
        <v>588</v>
      </c>
      <c r="C236" s="11" t="s">
        <v>239</v>
      </c>
      <c r="D236" s="1" t="s">
        <v>138</v>
      </c>
      <c r="E236" s="12" t="s">
        <v>258</v>
      </c>
      <c r="F236" s="1"/>
      <c r="G236" s="1"/>
    </row>
    <row r="237" spans="1:7" ht="30" customHeight="1" thickBot="1">
      <c r="A237" s="16">
        <v>221</v>
      </c>
      <c r="B237" s="22" t="s">
        <v>588</v>
      </c>
      <c r="C237" s="11" t="s">
        <v>140</v>
      </c>
      <c r="D237" s="17" t="s">
        <v>138</v>
      </c>
      <c r="E237" s="18" t="s">
        <v>258</v>
      </c>
      <c r="F237" s="17"/>
      <c r="G237" s="17"/>
    </row>
    <row r="238" spans="1:7" ht="13.5" thickBot="1">
      <c r="A238" s="45" t="s">
        <v>265</v>
      </c>
      <c r="B238" s="46"/>
      <c r="C238" s="46"/>
      <c r="D238" s="46"/>
      <c r="E238" s="46"/>
      <c r="F238" s="46"/>
      <c r="G238" s="47"/>
    </row>
    <row r="239" spans="1:7" ht="51">
      <c r="A239" s="14">
        <v>222</v>
      </c>
      <c r="B239" s="22" t="s">
        <v>588</v>
      </c>
      <c r="C239" s="11" t="s">
        <v>227</v>
      </c>
      <c r="D239" s="9" t="s">
        <v>12</v>
      </c>
      <c r="E239" s="15" t="s">
        <v>266</v>
      </c>
      <c r="F239" s="9"/>
      <c r="G239" s="9"/>
    </row>
    <row r="240" spans="1:7" ht="63.75">
      <c r="A240" s="13">
        <v>223</v>
      </c>
      <c r="B240" s="22" t="s">
        <v>588</v>
      </c>
      <c r="C240" s="11" t="s">
        <v>229</v>
      </c>
      <c r="D240" s="1" t="s">
        <v>12</v>
      </c>
      <c r="E240" s="12" t="s">
        <v>266</v>
      </c>
      <c r="F240" s="1"/>
      <c r="G240" s="1"/>
    </row>
    <row r="241" spans="1:7" ht="25.5">
      <c r="A241" s="13">
        <v>224</v>
      </c>
      <c r="B241" s="22" t="s">
        <v>588</v>
      </c>
      <c r="C241" s="11" t="s">
        <v>267</v>
      </c>
      <c r="D241" s="1" t="s">
        <v>13</v>
      </c>
      <c r="E241" s="12" t="s">
        <v>198</v>
      </c>
      <c r="F241" s="1"/>
      <c r="G241" s="1"/>
    </row>
    <row r="242" spans="1:7" ht="38.25">
      <c r="A242" s="13">
        <v>225</v>
      </c>
      <c r="B242" s="22" t="s">
        <v>588</v>
      </c>
      <c r="C242" s="11" t="s">
        <v>268</v>
      </c>
      <c r="D242" s="1" t="s">
        <v>13</v>
      </c>
      <c r="E242" s="12" t="s">
        <v>198</v>
      </c>
      <c r="F242" s="1"/>
      <c r="G242" s="1"/>
    </row>
    <row r="243" spans="1:7" ht="51.75" thickBot="1">
      <c r="A243" s="16">
        <v>226</v>
      </c>
      <c r="B243" s="22" t="s">
        <v>588</v>
      </c>
      <c r="C243" s="11" t="s">
        <v>269</v>
      </c>
      <c r="D243" s="17" t="s">
        <v>15</v>
      </c>
      <c r="E243" s="18" t="s">
        <v>26</v>
      </c>
      <c r="F243" s="17"/>
      <c r="G243" s="17"/>
    </row>
    <row r="244" spans="1:7" ht="13.5" thickBot="1">
      <c r="A244" s="45" t="s">
        <v>270</v>
      </c>
      <c r="B244" s="46"/>
      <c r="C244" s="46"/>
      <c r="D244" s="46"/>
      <c r="E244" s="46"/>
      <c r="F244" s="46"/>
      <c r="G244" s="47"/>
    </row>
    <row r="245" spans="1:7" ht="38.25">
      <c r="A245" s="14">
        <v>227</v>
      </c>
      <c r="B245" s="22" t="s">
        <v>589</v>
      </c>
      <c r="C245" s="11" t="s">
        <v>271</v>
      </c>
      <c r="D245" s="9" t="s">
        <v>12</v>
      </c>
      <c r="E245" s="15" t="s">
        <v>272</v>
      </c>
      <c r="F245" s="9"/>
      <c r="G245" s="9"/>
    </row>
    <row r="246" spans="1:7" ht="76.5">
      <c r="A246" s="13">
        <v>228</v>
      </c>
      <c r="B246" s="22" t="s">
        <v>589</v>
      </c>
      <c r="C246" s="11" t="s">
        <v>273</v>
      </c>
      <c r="D246" s="1" t="s">
        <v>12</v>
      </c>
      <c r="E246" s="12" t="s">
        <v>274</v>
      </c>
      <c r="F246" s="1"/>
      <c r="G246" s="1"/>
    </row>
    <row r="247" spans="1:7" ht="25.5">
      <c r="A247" s="13">
        <v>229</v>
      </c>
      <c r="B247" s="22" t="s">
        <v>589</v>
      </c>
      <c r="C247" s="11" t="s">
        <v>275</v>
      </c>
      <c r="D247" s="1" t="s">
        <v>12</v>
      </c>
      <c r="E247" s="12" t="s">
        <v>272</v>
      </c>
      <c r="F247" s="1"/>
      <c r="G247" s="1"/>
    </row>
    <row r="248" spans="1:7" ht="25.5">
      <c r="A248" s="13">
        <v>230</v>
      </c>
      <c r="B248" s="22" t="s">
        <v>589</v>
      </c>
      <c r="C248" s="11" t="s">
        <v>276</v>
      </c>
      <c r="D248" s="1" t="s">
        <v>12</v>
      </c>
      <c r="E248" s="12" t="s">
        <v>274</v>
      </c>
      <c r="F248" s="1"/>
      <c r="G248" s="1"/>
    </row>
    <row r="249" spans="1:7" ht="51">
      <c r="A249" s="13">
        <v>231</v>
      </c>
      <c r="B249" s="22" t="s">
        <v>589</v>
      </c>
      <c r="C249" s="11" t="s">
        <v>277</v>
      </c>
      <c r="D249" s="1" t="s">
        <v>12</v>
      </c>
      <c r="E249" s="12" t="s">
        <v>278</v>
      </c>
      <c r="F249" s="1"/>
      <c r="G249" s="1"/>
    </row>
    <row r="250" spans="1:7" ht="63.75">
      <c r="A250" s="13">
        <v>232</v>
      </c>
      <c r="B250" s="22" t="s">
        <v>589</v>
      </c>
      <c r="C250" s="11" t="s">
        <v>279</v>
      </c>
      <c r="D250" s="1" t="s">
        <v>12</v>
      </c>
      <c r="E250" s="12" t="s">
        <v>278</v>
      </c>
      <c r="F250" s="1"/>
      <c r="G250" s="1"/>
    </row>
    <row r="251" spans="1:7" ht="25.5">
      <c r="A251" s="13">
        <v>233</v>
      </c>
      <c r="B251" s="22" t="s">
        <v>589</v>
      </c>
      <c r="C251" s="11" t="s">
        <v>280</v>
      </c>
      <c r="D251" s="1" t="s">
        <v>19</v>
      </c>
      <c r="E251" s="12" t="s">
        <v>281</v>
      </c>
      <c r="F251" s="1"/>
      <c r="G251" s="1"/>
    </row>
    <row r="252" spans="1:7" ht="38.25">
      <c r="A252" s="13">
        <v>234</v>
      </c>
      <c r="B252" s="22" t="s">
        <v>589</v>
      </c>
      <c r="C252" s="11" t="s">
        <v>282</v>
      </c>
      <c r="D252" s="1" t="s">
        <v>59</v>
      </c>
      <c r="E252" s="12" t="s">
        <v>283</v>
      </c>
      <c r="F252" s="1"/>
      <c r="G252" s="1"/>
    </row>
    <row r="253" spans="1:7" ht="51">
      <c r="A253" s="13">
        <v>235</v>
      </c>
      <c r="B253" s="22" t="s">
        <v>589</v>
      </c>
      <c r="C253" s="11" t="s">
        <v>284</v>
      </c>
      <c r="D253" s="1" t="s">
        <v>12</v>
      </c>
      <c r="E253" s="12" t="s">
        <v>285</v>
      </c>
      <c r="F253" s="1"/>
      <c r="G253" s="1"/>
    </row>
    <row r="254" spans="1:7" ht="38.25">
      <c r="A254" s="13">
        <v>236</v>
      </c>
      <c r="B254" s="22" t="s">
        <v>589</v>
      </c>
      <c r="C254" s="11" t="s">
        <v>286</v>
      </c>
      <c r="D254" s="1" t="s">
        <v>19</v>
      </c>
      <c r="E254" s="12" t="s">
        <v>287</v>
      </c>
      <c r="F254" s="1"/>
      <c r="G254" s="1"/>
    </row>
    <row r="255" spans="1:7" ht="25.5">
      <c r="A255" s="13">
        <v>237</v>
      </c>
      <c r="B255" s="22" t="s">
        <v>589</v>
      </c>
      <c r="C255" s="11" t="s">
        <v>288</v>
      </c>
      <c r="D255" s="1" t="s">
        <v>19</v>
      </c>
      <c r="E255" s="12" t="s">
        <v>31</v>
      </c>
      <c r="F255" s="1"/>
      <c r="G255" s="1"/>
    </row>
    <row r="256" spans="1:7" ht="25.5">
      <c r="A256" s="13">
        <v>238</v>
      </c>
      <c r="B256" s="22" t="s">
        <v>589</v>
      </c>
      <c r="C256" s="11" t="s">
        <v>289</v>
      </c>
      <c r="D256" s="1" t="s">
        <v>19</v>
      </c>
      <c r="E256" s="12" t="s">
        <v>31</v>
      </c>
      <c r="F256" s="1"/>
      <c r="G256" s="1"/>
    </row>
    <row r="257" spans="1:7" ht="38.25">
      <c r="A257" s="13">
        <v>239</v>
      </c>
      <c r="B257" s="22" t="s">
        <v>589</v>
      </c>
      <c r="C257" s="11" t="s">
        <v>290</v>
      </c>
      <c r="D257" s="1" t="s">
        <v>12</v>
      </c>
      <c r="E257" s="12" t="s">
        <v>291</v>
      </c>
      <c r="F257" s="1"/>
      <c r="G257" s="1"/>
    </row>
    <row r="258" spans="1:7" ht="40.5" customHeight="1">
      <c r="A258" s="13">
        <v>240</v>
      </c>
      <c r="B258" s="22" t="s">
        <v>589</v>
      </c>
      <c r="C258" s="11" t="s">
        <v>292</v>
      </c>
      <c r="D258" s="1" t="s">
        <v>293</v>
      </c>
      <c r="E258" s="12" t="s">
        <v>25</v>
      </c>
      <c r="F258" s="1"/>
      <c r="G258" s="1"/>
    </row>
    <row r="259" spans="1:7" ht="25.5">
      <c r="A259" s="13">
        <v>241</v>
      </c>
      <c r="B259" s="22" t="s">
        <v>589</v>
      </c>
      <c r="C259" s="11" t="s">
        <v>294</v>
      </c>
      <c r="D259" s="1" t="s">
        <v>13</v>
      </c>
      <c r="E259" s="12" t="s">
        <v>28</v>
      </c>
      <c r="F259" s="1"/>
      <c r="G259" s="1"/>
    </row>
    <row r="260" spans="1:7" ht="51">
      <c r="A260" s="13">
        <v>242</v>
      </c>
      <c r="B260" s="22" t="s">
        <v>589</v>
      </c>
      <c r="C260" s="11" t="s">
        <v>295</v>
      </c>
      <c r="D260" s="1" t="s">
        <v>19</v>
      </c>
      <c r="E260" s="12" t="s">
        <v>296</v>
      </c>
      <c r="F260" s="1"/>
      <c r="G260" s="1"/>
    </row>
    <row r="261" spans="1:7" ht="25.5">
      <c r="A261" s="13">
        <v>243</v>
      </c>
      <c r="B261" s="22" t="s">
        <v>589</v>
      </c>
      <c r="C261" s="11" t="s">
        <v>297</v>
      </c>
      <c r="D261" s="1" t="s">
        <v>19</v>
      </c>
      <c r="E261" s="12" t="s">
        <v>298</v>
      </c>
      <c r="F261" s="1"/>
      <c r="G261" s="1"/>
    </row>
    <row r="262" spans="1:7" ht="38.25">
      <c r="A262" s="13">
        <v>244</v>
      </c>
      <c r="B262" s="22" t="s">
        <v>589</v>
      </c>
      <c r="C262" s="11" t="s">
        <v>299</v>
      </c>
      <c r="D262" s="1" t="s">
        <v>12</v>
      </c>
      <c r="E262" s="12" t="s">
        <v>232</v>
      </c>
      <c r="F262" s="1"/>
      <c r="G262" s="1"/>
    </row>
    <row r="263" spans="1:7" ht="25.5">
      <c r="A263" s="13">
        <v>245</v>
      </c>
      <c r="B263" s="22" t="s">
        <v>589</v>
      </c>
      <c r="C263" s="11" t="s">
        <v>300</v>
      </c>
      <c r="D263" s="1" t="s">
        <v>13</v>
      </c>
      <c r="E263" s="12" t="s">
        <v>301</v>
      </c>
      <c r="F263" s="1"/>
      <c r="G263" s="1"/>
    </row>
    <row r="264" spans="1:7" ht="25.5">
      <c r="A264" s="13">
        <v>246</v>
      </c>
      <c r="B264" s="22" t="s">
        <v>589</v>
      </c>
      <c r="C264" s="11" t="s">
        <v>302</v>
      </c>
      <c r="D264" s="1" t="s">
        <v>13</v>
      </c>
      <c r="E264" s="12" t="s">
        <v>301</v>
      </c>
      <c r="F264" s="1"/>
      <c r="G264" s="1"/>
    </row>
    <row r="265" spans="1:7" ht="25.5">
      <c r="A265" s="13">
        <v>247</v>
      </c>
      <c r="B265" s="22" t="s">
        <v>589</v>
      </c>
      <c r="C265" s="11" t="s">
        <v>303</v>
      </c>
      <c r="D265" s="1" t="s">
        <v>19</v>
      </c>
      <c r="E265" s="12" t="s">
        <v>304</v>
      </c>
      <c r="F265" s="1"/>
      <c r="G265" s="1"/>
    </row>
    <row r="266" spans="1:7" ht="38.25">
      <c r="A266" s="13">
        <v>248</v>
      </c>
      <c r="B266" s="22" t="s">
        <v>589</v>
      </c>
      <c r="C266" s="11" t="s">
        <v>305</v>
      </c>
      <c r="D266" s="1" t="s">
        <v>19</v>
      </c>
      <c r="E266" s="12" t="s">
        <v>304</v>
      </c>
      <c r="F266" s="1"/>
      <c r="G266" s="1"/>
    </row>
    <row r="267" spans="1:7" ht="63.75">
      <c r="A267" s="13">
        <v>249</v>
      </c>
      <c r="B267" s="22" t="s">
        <v>589</v>
      </c>
      <c r="C267" s="11" t="s">
        <v>306</v>
      </c>
      <c r="D267" s="1" t="s">
        <v>13</v>
      </c>
      <c r="E267" s="12" t="s">
        <v>307</v>
      </c>
      <c r="F267" s="1"/>
      <c r="G267" s="1"/>
    </row>
    <row r="268" spans="1:7" ht="92.25" customHeight="1">
      <c r="A268" s="13">
        <v>250</v>
      </c>
      <c r="B268" s="22" t="s">
        <v>589</v>
      </c>
      <c r="C268" s="11" t="s">
        <v>308</v>
      </c>
      <c r="D268" s="1" t="s">
        <v>19</v>
      </c>
      <c r="E268" s="12" t="s">
        <v>309</v>
      </c>
      <c r="F268" s="1"/>
      <c r="G268" s="1"/>
    </row>
    <row r="269" spans="1:7" ht="76.5">
      <c r="A269" s="13">
        <v>251</v>
      </c>
      <c r="B269" s="22" t="s">
        <v>589</v>
      </c>
      <c r="C269" s="11" t="s">
        <v>310</v>
      </c>
      <c r="D269" s="1" t="s">
        <v>19</v>
      </c>
      <c r="E269" s="12" t="s">
        <v>311</v>
      </c>
      <c r="F269" s="1"/>
      <c r="G269" s="1"/>
    </row>
    <row r="270" spans="1:7" ht="31.5" customHeight="1">
      <c r="A270" s="13">
        <v>252</v>
      </c>
      <c r="B270" s="22" t="s">
        <v>589</v>
      </c>
      <c r="C270" s="11" t="s">
        <v>312</v>
      </c>
      <c r="D270" s="1" t="s">
        <v>19</v>
      </c>
      <c r="E270" s="12" t="s">
        <v>296</v>
      </c>
      <c r="F270" s="1"/>
      <c r="G270" s="1"/>
    </row>
    <row r="271" spans="1:7" ht="25.5">
      <c r="A271" s="13">
        <v>253</v>
      </c>
      <c r="B271" s="22" t="s">
        <v>589</v>
      </c>
      <c r="C271" s="11" t="s">
        <v>313</v>
      </c>
      <c r="D271" s="1" t="s">
        <v>19</v>
      </c>
      <c r="E271" s="12" t="s">
        <v>314</v>
      </c>
      <c r="F271" s="1"/>
      <c r="G271" s="1"/>
    </row>
    <row r="272" spans="1:7" ht="51">
      <c r="A272" s="13">
        <v>254</v>
      </c>
      <c r="B272" s="22" t="s">
        <v>589</v>
      </c>
      <c r="C272" s="11" t="s">
        <v>315</v>
      </c>
      <c r="D272" s="1" t="s">
        <v>12</v>
      </c>
      <c r="E272" s="12" t="s">
        <v>316</v>
      </c>
      <c r="F272" s="1"/>
      <c r="G272" s="1"/>
    </row>
    <row r="273" spans="1:7" ht="25.5">
      <c r="A273" s="13">
        <v>255</v>
      </c>
      <c r="B273" s="22" t="s">
        <v>589</v>
      </c>
      <c r="C273" s="11" t="s">
        <v>317</v>
      </c>
      <c r="D273" s="1" t="s">
        <v>19</v>
      </c>
      <c r="E273" s="12" t="s">
        <v>318</v>
      </c>
      <c r="F273" s="1"/>
      <c r="G273" s="1"/>
    </row>
    <row r="274" spans="1:7" ht="76.5">
      <c r="A274" s="13">
        <v>256</v>
      </c>
      <c r="B274" s="22" t="s">
        <v>589</v>
      </c>
      <c r="C274" s="11" t="s">
        <v>310</v>
      </c>
      <c r="D274" s="1" t="s">
        <v>19</v>
      </c>
      <c r="E274" s="12" t="s">
        <v>319</v>
      </c>
      <c r="F274" s="1"/>
      <c r="G274" s="1"/>
    </row>
    <row r="275" spans="1:7" ht="38.25">
      <c r="A275" s="13">
        <v>257</v>
      </c>
      <c r="B275" s="22" t="s">
        <v>589</v>
      </c>
      <c r="C275" s="11" t="s">
        <v>320</v>
      </c>
      <c r="D275" s="1" t="s">
        <v>19</v>
      </c>
      <c r="E275" s="12" t="s">
        <v>321</v>
      </c>
      <c r="F275" s="1"/>
      <c r="G275" s="1"/>
    </row>
    <row r="276" spans="1:7" ht="25.5">
      <c r="A276" s="13">
        <v>258</v>
      </c>
      <c r="B276" s="22" t="s">
        <v>589</v>
      </c>
      <c r="C276" s="11" t="s">
        <v>322</v>
      </c>
      <c r="D276" s="1" t="s">
        <v>19</v>
      </c>
      <c r="E276" s="12" t="s">
        <v>323</v>
      </c>
      <c r="F276" s="1"/>
      <c r="G276" s="1"/>
    </row>
    <row r="277" spans="1:7" ht="51">
      <c r="A277" s="13">
        <v>259</v>
      </c>
      <c r="B277" s="22" t="s">
        <v>589</v>
      </c>
      <c r="C277" s="11" t="s">
        <v>324</v>
      </c>
      <c r="D277" s="1" t="s">
        <v>19</v>
      </c>
      <c r="E277" s="12" t="s">
        <v>323</v>
      </c>
      <c r="F277" s="1"/>
      <c r="G277" s="1"/>
    </row>
    <row r="278" spans="1:7" ht="38.25">
      <c r="A278" s="13">
        <v>260</v>
      </c>
      <c r="B278" s="22" t="s">
        <v>589</v>
      </c>
      <c r="C278" s="11" t="s">
        <v>325</v>
      </c>
      <c r="D278" s="1" t="s">
        <v>19</v>
      </c>
      <c r="E278" s="12" t="s">
        <v>326</v>
      </c>
      <c r="F278" s="1"/>
      <c r="G278" s="1"/>
    </row>
    <row r="279" spans="1:7" ht="38.25">
      <c r="A279" s="13">
        <v>261</v>
      </c>
      <c r="B279" s="22" t="s">
        <v>589</v>
      </c>
      <c r="C279" s="11" t="s">
        <v>327</v>
      </c>
      <c r="D279" s="1" t="s">
        <v>19</v>
      </c>
      <c r="E279" s="12" t="s">
        <v>205</v>
      </c>
      <c r="F279" s="1"/>
      <c r="G279" s="1"/>
    </row>
    <row r="280" spans="1:7" ht="25.5">
      <c r="A280" s="13">
        <v>262</v>
      </c>
      <c r="B280" s="22" t="s">
        <v>589</v>
      </c>
      <c r="C280" s="11" t="s">
        <v>328</v>
      </c>
      <c r="D280" s="1" t="s">
        <v>12</v>
      </c>
      <c r="E280" s="12" t="s">
        <v>329</v>
      </c>
      <c r="F280" s="1"/>
      <c r="G280" s="1"/>
    </row>
    <row r="281" spans="1:7" ht="25.5">
      <c r="A281" s="13">
        <v>263</v>
      </c>
      <c r="B281" s="22" t="s">
        <v>589</v>
      </c>
      <c r="C281" s="11" t="s">
        <v>330</v>
      </c>
      <c r="D281" s="1" t="s">
        <v>15</v>
      </c>
      <c r="E281" s="12" t="s">
        <v>331</v>
      </c>
      <c r="F281" s="1"/>
      <c r="G281" s="1"/>
    </row>
    <row r="282" spans="1:7" ht="38.25">
      <c r="A282" s="13">
        <v>264</v>
      </c>
      <c r="B282" s="22" t="s">
        <v>589</v>
      </c>
      <c r="C282" s="11" t="s">
        <v>332</v>
      </c>
      <c r="D282" s="1" t="s">
        <v>19</v>
      </c>
      <c r="E282" s="12" t="s">
        <v>331</v>
      </c>
      <c r="F282" s="1"/>
      <c r="G282" s="1"/>
    </row>
    <row r="283" spans="1:7" ht="38.25">
      <c r="A283" s="13">
        <v>265</v>
      </c>
      <c r="B283" s="22" t="s">
        <v>589</v>
      </c>
      <c r="C283" s="11" t="s">
        <v>333</v>
      </c>
      <c r="D283" s="1" t="s">
        <v>19</v>
      </c>
      <c r="E283" s="12" t="s">
        <v>334</v>
      </c>
      <c r="F283" s="1"/>
      <c r="G283" s="1"/>
    </row>
    <row r="284" spans="1:7" ht="51">
      <c r="A284" s="13">
        <v>266</v>
      </c>
      <c r="B284" s="22" t="s">
        <v>589</v>
      </c>
      <c r="C284" s="11" t="s">
        <v>335</v>
      </c>
      <c r="D284" s="1" t="s">
        <v>19</v>
      </c>
      <c r="E284" s="12" t="s">
        <v>336</v>
      </c>
      <c r="F284" s="1"/>
      <c r="G284" s="1"/>
    </row>
    <row r="285" spans="1:7" ht="51">
      <c r="A285" s="13">
        <v>267</v>
      </c>
      <c r="B285" s="22" t="s">
        <v>589</v>
      </c>
      <c r="C285" s="11" t="s">
        <v>337</v>
      </c>
      <c r="D285" s="1" t="s">
        <v>14</v>
      </c>
      <c r="E285" s="12" t="s">
        <v>22</v>
      </c>
      <c r="F285" s="1"/>
      <c r="G285" s="1"/>
    </row>
    <row r="286" spans="1:7" ht="25.5">
      <c r="A286" s="13">
        <v>268</v>
      </c>
      <c r="B286" s="22" t="s">
        <v>589</v>
      </c>
      <c r="C286" s="11" t="s">
        <v>338</v>
      </c>
      <c r="D286" s="1" t="s">
        <v>13</v>
      </c>
      <c r="E286" s="12" t="s">
        <v>339</v>
      </c>
      <c r="F286" s="1"/>
      <c r="G286" s="1"/>
    </row>
    <row r="287" spans="1:7" ht="25.5">
      <c r="A287" s="13">
        <v>269</v>
      </c>
      <c r="B287" s="22" t="s">
        <v>589</v>
      </c>
      <c r="C287" s="11" t="s">
        <v>340</v>
      </c>
      <c r="D287" s="1" t="s">
        <v>15</v>
      </c>
      <c r="E287" s="12" t="s">
        <v>26</v>
      </c>
      <c r="F287" s="1"/>
      <c r="G287" s="1"/>
    </row>
    <row r="288" spans="1:7" ht="25.5">
      <c r="A288" s="13">
        <v>270</v>
      </c>
      <c r="B288" s="22" t="s">
        <v>589</v>
      </c>
      <c r="C288" s="11" t="s">
        <v>341</v>
      </c>
      <c r="D288" s="1" t="s">
        <v>15</v>
      </c>
      <c r="E288" s="12" t="s">
        <v>25</v>
      </c>
      <c r="F288" s="1"/>
      <c r="G288" s="1"/>
    </row>
    <row r="289" spans="1:7" ht="38.25">
      <c r="A289" s="13">
        <v>271</v>
      </c>
      <c r="B289" s="22" t="s">
        <v>589</v>
      </c>
      <c r="C289" s="11" t="s">
        <v>342</v>
      </c>
      <c r="D289" s="1" t="s">
        <v>19</v>
      </c>
      <c r="E289" s="12" t="s">
        <v>343</v>
      </c>
      <c r="F289" s="1"/>
      <c r="G289" s="1"/>
    </row>
    <row r="290" spans="1:7" ht="38.25">
      <c r="A290" s="13">
        <v>272</v>
      </c>
      <c r="B290" s="22" t="s">
        <v>589</v>
      </c>
      <c r="C290" s="11" t="s">
        <v>344</v>
      </c>
      <c r="D290" s="1" t="s">
        <v>19</v>
      </c>
      <c r="E290" s="12" t="s">
        <v>345</v>
      </c>
      <c r="F290" s="1"/>
      <c r="G290" s="1"/>
    </row>
    <row r="291" spans="1:7" ht="25.5">
      <c r="A291" s="13">
        <v>273</v>
      </c>
      <c r="B291" s="22" t="s">
        <v>589</v>
      </c>
      <c r="C291" s="11" t="s">
        <v>346</v>
      </c>
      <c r="D291" s="1" t="s">
        <v>15</v>
      </c>
      <c r="E291" s="12" t="s">
        <v>25</v>
      </c>
      <c r="F291" s="1"/>
      <c r="G291" s="1"/>
    </row>
    <row r="292" spans="1:7" ht="63.75">
      <c r="A292" s="13">
        <v>274</v>
      </c>
      <c r="B292" s="22" t="s">
        <v>589</v>
      </c>
      <c r="C292" s="11" t="s">
        <v>347</v>
      </c>
      <c r="D292" s="1" t="s">
        <v>19</v>
      </c>
      <c r="E292" s="12" t="s">
        <v>348</v>
      </c>
      <c r="F292" s="1"/>
      <c r="G292" s="1"/>
    </row>
    <row r="293" spans="1:7" ht="63.75">
      <c r="A293" s="13">
        <v>275</v>
      </c>
      <c r="B293" s="22" t="s">
        <v>589</v>
      </c>
      <c r="C293" s="11" t="s">
        <v>349</v>
      </c>
      <c r="D293" s="1" t="s">
        <v>19</v>
      </c>
      <c r="E293" s="12" t="s">
        <v>350</v>
      </c>
      <c r="F293" s="1"/>
      <c r="G293" s="1"/>
    </row>
    <row r="294" spans="1:7" ht="30" customHeight="1">
      <c r="A294" s="13">
        <v>276</v>
      </c>
      <c r="B294" s="22" t="s">
        <v>589</v>
      </c>
      <c r="C294" s="11" t="s">
        <v>351</v>
      </c>
      <c r="D294" s="1" t="s">
        <v>19</v>
      </c>
      <c r="E294" s="12" t="s">
        <v>352</v>
      </c>
      <c r="F294" s="1"/>
      <c r="G294" s="1"/>
    </row>
    <row r="295" spans="1:7" ht="30.75" customHeight="1">
      <c r="A295" s="13">
        <v>277</v>
      </c>
      <c r="B295" s="22" t="s">
        <v>589</v>
      </c>
      <c r="C295" s="11" t="s">
        <v>353</v>
      </c>
      <c r="D295" s="1" t="s">
        <v>19</v>
      </c>
      <c r="E295" s="12" t="s">
        <v>354</v>
      </c>
      <c r="F295" s="1"/>
      <c r="G295" s="1"/>
    </row>
    <row r="296" spans="1:7" ht="25.5">
      <c r="A296" s="13">
        <v>278</v>
      </c>
      <c r="B296" s="22" t="s">
        <v>589</v>
      </c>
      <c r="C296" s="11" t="s">
        <v>355</v>
      </c>
      <c r="D296" s="1" t="s">
        <v>15</v>
      </c>
      <c r="E296" s="12" t="s">
        <v>22</v>
      </c>
      <c r="F296" s="1"/>
      <c r="G296" s="1"/>
    </row>
    <row r="297" spans="1:7" ht="39" thickBot="1">
      <c r="A297" s="16">
        <v>279</v>
      </c>
      <c r="B297" s="22" t="s">
        <v>589</v>
      </c>
      <c r="C297" s="11" t="s">
        <v>356</v>
      </c>
      <c r="D297" s="17" t="s">
        <v>15</v>
      </c>
      <c r="E297" s="18" t="s">
        <v>22</v>
      </c>
      <c r="F297" s="17"/>
      <c r="G297" s="17"/>
    </row>
    <row r="298" spans="1:7" ht="13.5" thickBot="1">
      <c r="A298" s="45" t="s">
        <v>357</v>
      </c>
      <c r="B298" s="46"/>
      <c r="C298" s="46"/>
      <c r="D298" s="46"/>
      <c r="E298" s="46"/>
      <c r="F298" s="46"/>
      <c r="G298" s="47"/>
    </row>
    <row r="299" spans="1:7" ht="25.5">
      <c r="A299" s="14">
        <v>280</v>
      </c>
      <c r="B299" s="22" t="s">
        <v>589</v>
      </c>
      <c r="C299" s="11" t="s">
        <v>358</v>
      </c>
      <c r="D299" s="9" t="s">
        <v>19</v>
      </c>
      <c r="E299" s="15" t="s">
        <v>359</v>
      </c>
      <c r="F299" s="9"/>
      <c r="G299" s="9"/>
    </row>
    <row r="300" spans="1:7" ht="25.5">
      <c r="A300" s="13">
        <v>281</v>
      </c>
      <c r="B300" s="22" t="s">
        <v>589</v>
      </c>
      <c r="C300" s="11" t="s">
        <v>360</v>
      </c>
      <c r="D300" s="1" t="s">
        <v>19</v>
      </c>
      <c r="E300" s="12" t="s">
        <v>359</v>
      </c>
      <c r="F300" s="1"/>
      <c r="G300" s="1"/>
    </row>
    <row r="301" spans="1:7" ht="25.5">
      <c r="A301" s="13">
        <v>282</v>
      </c>
      <c r="B301" s="22" t="s">
        <v>589</v>
      </c>
      <c r="C301" s="11" t="s">
        <v>361</v>
      </c>
      <c r="D301" s="1" t="s">
        <v>13</v>
      </c>
      <c r="E301" s="12" t="s">
        <v>362</v>
      </c>
      <c r="F301" s="1"/>
      <c r="G301" s="1"/>
    </row>
    <row r="302" spans="1:7" ht="25.5">
      <c r="A302" s="13">
        <v>283</v>
      </c>
      <c r="B302" s="22" t="s">
        <v>589</v>
      </c>
      <c r="C302" s="11" t="s">
        <v>363</v>
      </c>
      <c r="D302" s="1" t="s">
        <v>13</v>
      </c>
      <c r="E302" s="12" t="s">
        <v>364</v>
      </c>
      <c r="F302" s="1"/>
      <c r="G302" s="1"/>
    </row>
    <row r="303" spans="1:7" ht="38.25">
      <c r="A303" s="13">
        <v>284</v>
      </c>
      <c r="B303" s="22" t="s">
        <v>589</v>
      </c>
      <c r="C303" s="11" t="s">
        <v>365</v>
      </c>
      <c r="D303" s="1" t="s">
        <v>19</v>
      </c>
      <c r="E303" s="12" t="s">
        <v>366</v>
      </c>
      <c r="F303" s="1"/>
      <c r="G303" s="1"/>
    </row>
    <row r="304" spans="1:7" ht="38.25">
      <c r="A304" s="13">
        <v>285</v>
      </c>
      <c r="B304" s="22" t="s">
        <v>589</v>
      </c>
      <c r="C304" s="11" t="s">
        <v>367</v>
      </c>
      <c r="D304" s="1" t="s">
        <v>12</v>
      </c>
      <c r="E304" s="12" t="s">
        <v>368</v>
      </c>
      <c r="F304" s="1"/>
      <c r="G304" s="1"/>
    </row>
    <row r="305" spans="1:7" ht="38.25">
      <c r="A305" s="13">
        <v>286</v>
      </c>
      <c r="B305" s="22" t="s">
        <v>589</v>
      </c>
      <c r="C305" s="11" t="s">
        <v>369</v>
      </c>
      <c r="D305" s="1" t="s">
        <v>12</v>
      </c>
      <c r="E305" s="12" t="s">
        <v>370</v>
      </c>
      <c r="F305" s="1"/>
      <c r="G305" s="1"/>
    </row>
    <row r="306" spans="1:7" ht="51">
      <c r="A306" s="13">
        <v>287</v>
      </c>
      <c r="B306" s="22" t="s">
        <v>589</v>
      </c>
      <c r="C306" s="11" t="s">
        <v>371</v>
      </c>
      <c r="D306" s="1" t="s">
        <v>12</v>
      </c>
      <c r="E306" s="12" t="s">
        <v>370</v>
      </c>
      <c r="F306" s="1"/>
      <c r="G306" s="1"/>
    </row>
    <row r="307" spans="1:7" ht="25.5">
      <c r="A307" s="13">
        <v>288</v>
      </c>
      <c r="B307" s="22" t="s">
        <v>589</v>
      </c>
      <c r="C307" s="11" t="s">
        <v>372</v>
      </c>
      <c r="D307" s="1" t="s">
        <v>19</v>
      </c>
      <c r="E307" s="12" t="s">
        <v>373</v>
      </c>
      <c r="F307" s="1"/>
      <c r="G307" s="1"/>
    </row>
    <row r="308" spans="1:7" ht="25.5">
      <c r="A308" s="13">
        <v>289</v>
      </c>
      <c r="B308" s="22" t="s">
        <v>589</v>
      </c>
      <c r="C308" s="11" t="s">
        <v>374</v>
      </c>
      <c r="D308" s="1" t="s">
        <v>13</v>
      </c>
      <c r="E308" s="12" t="s">
        <v>362</v>
      </c>
      <c r="F308" s="1"/>
      <c r="G308" s="1"/>
    </row>
    <row r="309" spans="1:7" ht="25.5">
      <c r="A309" s="13">
        <v>290</v>
      </c>
      <c r="B309" s="22" t="s">
        <v>589</v>
      </c>
      <c r="C309" s="11" t="s">
        <v>375</v>
      </c>
      <c r="D309" s="1" t="s">
        <v>15</v>
      </c>
      <c r="E309" s="12" t="s">
        <v>22</v>
      </c>
      <c r="F309" s="1"/>
      <c r="G309" s="1"/>
    </row>
    <row r="310" spans="1:7" ht="25.5">
      <c r="A310" s="13">
        <v>291</v>
      </c>
      <c r="B310" s="22" t="s">
        <v>589</v>
      </c>
      <c r="C310" s="11" t="s">
        <v>376</v>
      </c>
      <c r="D310" s="1" t="s">
        <v>13</v>
      </c>
      <c r="E310" s="12" t="s">
        <v>364</v>
      </c>
      <c r="F310" s="1"/>
      <c r="G310" s="1"/>
    </row>
    <row r="311" spans="1:7" ht="38.25">
      <c r="A311" s="13">
        <v>292</v>
      </c>
      <c r="B311" s="22" t="s">
        <v>589</v>
      </c>
      <c r="C311" s="11" t="s">
        <v>377</v>
      </c>
      <c r="D311" s="1" t="s">
        <v>19</v>
      </c>
      <c r="E311" s="12" t="s">
        <v>378</v>
      </c>
      <c r="F311" s="1"/>
      <c r="G311" s="1"/>
    </row>
    <row r="312" spans="1:7" ht="38.25">
      <c r="A312" s="13">
        <v>293</v>
      </c>
      <c r="B312" s="22" t="s">
        <v>589</v>
      </c>
      <c r="C312" s="11" t="s">
        <v>379</v>
      </c>
      <c r="D312" s="1" t="s">
        <v>19</v>
      </c>
      <c r="E312" s="12" t="s">
        <v>321</v>
      </c>
      <c r="F312" s="1"/>
      <c r="G312" s="1"/>
    </row>
    <row r="313" spans="1:7" ht="38.25">
      <c r="A313" s="13">
        <v>294</v>
      </c>
      <c r="B313" s="22" t="s">
        <v>589</v>
      </c>
      <c r="C313" s="11" t="s">
        <v>380</v>
      </c>
      <c r="D313" s="1" t="s">
        <v>19</v>
      </c>
      <c r="E313" s="12" t="s">
        <v>381</v>
      </c>
      <c r="F313" s="1"/>
      <c r="G313" s="1"/>
    </row>
    <row r="314" spans="1:7" ht="51">
      <c r="A314" s="13">
        <v>295</v>
      </c>
      <c r="B314" s="22" t="s">
        <v>589</v>
      </c>
      <c r="C314" s="11" t="s">
        <v>382</v>
      </c>
      <c r="D314" s="1" t="s">
        <v>19</v>
      </c>
      <c r="E314" s="12" t="s">
        <v>381</v>
      </c>
      <c r="F314" s="1"/>
      <c r="G314" s="1"/>
    </row>
    <row r="315" spans="1:7" ht="63.75">
      <c r="A315" s="13">
        <v>296</v>
      </c>
      <c r="B315" s="22" t="s">
        <v>589</v>
      </c>
      <c r="C315" s="11" t="s">
        <v>383</v>
      </c>
      <c r="D315" s="1" t="s">
        <v>19</v>
      </c>
      <c r="E315" s="12" t="s">
        <v>381</v>
      </c>
      <c r="F315" s="1"/>
      <c r="G315" s="1"/>
    </row>
    <row r="316" spans="1:7" ht="63.75">
      <c r="A316" s="13">
        <v>297</v>
      </c>
      <c r="B316" s="22" t="s">
        <v>589</v>
      </c>
      <c r="C316" s="11" t="s">
        <v>384</v>
      </c>
      <c r="D316" s="1" t="s">
        <v>15</v>
      </c>
      <c r="E316" s="12" t="s">
        <v>385</v>
      </c>
      <c r="F316" s="1"/>
      <c r="G316" s="1"/>
    </row>
    <row r="317" spans="1:7" ht="51">
      <c r="A317" s="13">
        <v>298</v>
      </c>
      <c r="B317" s="22" t="s">
        <v>589</v>
      </c>
      <c r="C317" s="11" t="s">
        <v>386</v>
      </c>
      <c r="D317" s="1" t="s">
        <v>19</v>
      </c>
      <c r="E317" s="12" t="s">
        <v>381</v>
      </c>
      <c r="F317" s="1"/>
      <c r="G317" s="1"/>
    </row>
    <row r="318" spans="1:7" ht="51">
      <c r="A318" s="13">
        <v>299</v>
      </c>
      <c r="B318" s="22" t="s">
        <v>589</v>
      </c>
      <c r="C318" s="11" t="s">
        <v>387</v>
      </c>
      <c r="D318" s="1" t="s">
        <v>19</v>
      </c>
      <c r="E318" s="12" t="s">
        <v>381</v>
      </c>
      <c r="F318" s="1"/>
      <c r="G318" s="1"/>
    </row>
    <row r="319" spans="1:7" ht="89.25">
      <c r="A319" s="13">
        <v>300</v>
      </c>
      <c r="B319" s="22" t="s">
        <v>589</v>
      </c>
      <c r="C319" s="11" t="s">
        <v>388</v>
      </c>
      <c r="D319" s="1" t="s">
        <v>19</v>
      </c>
      <c r="E319" s="12" t="s">
        <v>381</v>
      </c>
      <c r="F319" s="1"/>
      <c r="G319" s="1"/>
    </row>
    <row r="320" spans="1:7" ht="25.5">
      <c r="A320" s="13">
        <v>301</v>
      </c>
      <c r="B320" s="22" t="s">
        <v>589</v>
      </c>
      <c r="C320" s="11" t="s">
        <v>389</v>
      </c>
      <c r="D320" s="1" t="s">
        <v>19</v>
      </c>
      <c r="E320" s="12" t="s">
        <v>381</v>
      </c>
      <c r="F320" s="1"/>
      <c r="G320" s="1"/>
    </row>
    <row r="321" spans="1:7" ht="63.75">
      <c r="A321" s="13">
        <v>302</v>
      </c>
      <c r="B321" s="22" t="s">
        <v>589</v>
      </c>
      <c r="C321" s="11" t="s">
        <v>390</v>
      </c>
      <c r="D321" s="1" t="s">
        <v>19</v>
      </c>
      <c r="E321" s="12" t="s">
        <v>391</v>
      </c>
      <c r="F321" s="1"/>
      <c r="G321" s="1"/>
    </row>
    <row r="322" spans="1:7" ht="25.5">
      <c r="A322" s="13">
        <v>303</v>
      </c>
      <c r="B322" s="22" t="s">
        <v>589</v>
      </c>
      <c r="C322" s="11" t="s">
        <v>392</v>
      </c>
      <c r="D322" s="1" t="s">
        <v>19</v>
      </c>
      <c r="E322" s="12" t="s">
        <v>391</v>
      </c>
      <c r="F322" s="1"/>
      <c r="G322" s="1"/>
    </row>
    <row r="323" spans="1:7" ht="25.5">
      <c r="A323" s="13">
        <v>304</v>
      </c>
      <c r="B323" s="22" t="s">
        <v>589</v>
      </c>
      <c r="C323" s="11" t="s">
        <v>393</v>
      </c>
      <c r="D323" s="1" t="s">
        <v>12</v>
      </c>
      <c r="E323" s="12" t="s">
        <v>394</v>
      </c>
      <c r="F323" s="1"/>
      <c r="G323" s="1"/>
    </row>
    <row r="324" spans="1:7" ht="38.25">
      <c r="A324" s="13">
        <v>305</v>
      </c>
      <c r="B324" s="22" t="s">
        <v>589</v>
      </c>
      <c r="C324" s="11" t="s">
        <v>2</v>
      </c>
      <c r="D324" s="1" t="s">
        <v>19</v>
      </c>
      <c r="E324" s="12" t="s">
        <v>395</v>
      </c>
      <c r="F324" s="1"/>
      <c r="G324" s="1"/>
    </row>
    <row r="325" spans="1:7" ht="38.25">
      <c r="A325" s="13">
        <v>306</v>
      </c>
      <c r="B325" s="22" t="s">
        <v>589</v>
      </c>
      <c r="C325" s="11" t="s">
        <v>396</v>
      </c>
      <c r="D325" s="1" t="s">
        <v>19</v>
      </c>
      <c r="E325" s="12" t="s">
        <v>395</v>
      </c>
      <c r="F325" s="1"/>
      <c r="G325" s="1"/>
    </row>
    <row r="326" spans="1:7" ht="38.25">
      <c r="A326" s="13">
        <v>307</v>
      </c>
      <c r="B326" s="22" t="s">
        <v>589</v>
      </c>
      <c r="C326" s="11" t="s">
        <v>397</v>
      </c>
      <c r="D326" s="1" t="s">
        <v>19</v>
      </c>
      <c r="E326" s="12" t="s">
        <v>395</v>
      </c>
      <c r="F326" s="1"/>
      <c r="G326" s="1"/>
    </row>
    <row r="327" spans="1:7" ht="38.25">
      <c r="A327" s="13">
        <v>308</v>
      </c>
      <c r="B327" s="22" t="s">
        <v>589</v>
      </c>
      <c r="C327" s="11" t="s">
        <v>398</v>
      </c>
      <c r="D327" s="1" t="s">
        <v>13</v>
      </c>
      <c r="E327" s="12" t="s">
        <v>399</v>
      </c>
      <c r="F327" s="1"/>
      <c r="G327" s="1"/>
    </row>
    <row r="328" spans="1:7" ht="26.25" thickBot="1">
      <c r="A328" s="16">
        <v>309</v>
      </c>
      <c r="B328" s="22" t="s">
        <v>589</v>
      </c>
      <c r="C328" s="11" t="s">
        <v>400</v>
      </c>
      <c r="D328" s="17" t="s">
        <v>59</v>
      </c>
      <c r="E328" s="18" t="s">
        <v>401</v>
      </c>
      <c r="F328" s="17"/>
      <c r="G328" s="17"/>
    </row>
    <row r="329" spans="1:7" ht="13.5" thickBot="1">
      <c r="A329" s="45" t="s">
        <v>402</v>
      </c>
      <c r="B329" s="46"/>
      <c r="C329" s="46"/>
      <c r="D329" s="46"/>
      <c r="E329" s="46"/>
      <c r="F329" s="46"/>
      <c r="G329" s="47"/>
    </row>
    <row r="330" spans="1:7" ht="76.5">
      <c r="A330" s="14">
        <v>310</v>
      </c>
      <c r="B330" s="22" t="s">
        <v>589</v>
      </c>
      <c r="C330" s="11" t="s">
        <v>403</v>
      </c>
      <c r="D330" s="9" t="s">
        <v>12</v>
      </c>
      <c r="E330" s="15" t="s">
        <v>404</v>
      </c>
      <c r="F330" s="9"/>
      <c r="G330" s="9"/>
    </row>
    <row r="331" spans="1:7" ht="25.5">
      <c r="A331" s="13">
        <v>311</v>
      </c>
      <c r="B331" s="22" t="s">
        <v>589</v>
      </c>
      <c r="C331" s="11" t="s">
        <v>405</v>
      </c>
      <c r="D331" s="1" t="s">
        <v>12</v>
      </c>
      <c r="E331" s="12" t="s">
        <v>263</v>
      </c>
      <c r="F331" s="1"/>
      <c r="G331" s="1"/>
    </row>
    <row r="332" spans="1:7" ht="51">
      <c r="A332" s="13">
        <v>312</v>
      </c>
      <c r="B332" s="22" t="s">
        <v>589</v>
      </c>
      <c r="C332" s="11" t="s">
        <v>406</v>
      </c>
      <c r="D332" s="1" t="s">
        <v>59</v>
      </c>
      <c r="E332" s="12" t="s">
        <v>407</v>
      </c>
      <c r="F332" s="1"/>
      <c r="G332" s="1"/>
    </row>
    <row r="333" spans="1:7" ht="51">
      <c r="A333" s="13">
        <v>313</v>
      </c>
      <c r="B333" s="22" t="s">
        <v>589</v>
      </c>
      <c r="C333" s="11" t="s">
        <v>408</v>
      </c>
      <c r="D333" s="1" t="s">
        <v>59</v>
      </c>
      <c r="E333" s="12" t="s">
        <v>409</v>
      </c>
      <c r="F333" s="1"/>
      <c r="G333" s="1"/>
    </row>
    <row r="334" spans="1:7" ht="25.5">
      <c r="A334" s="13">
        <v>314</v>
      </c>
      <c r="B334" s="22" t="s">
        <v>589</v>
      </c>
      <c r="C334" s="11" t="s">
        <v>410</v>
      </c>
      <c r="D334" s="1" t="s">
        <v>19</v>
      </c>
      <c r="E334" s="12" t="s">
        <v>321</v>
      </c>
      <c r="F334" s="1"/>
      <c r="G334" s="1"/>
    </row>
    <row r="335" spans="1:7" ht="25.5">
      <c r="A335" s="13">
        <v>315</v>
      </c>
      <c r="B335" s="22" t="s">
        <v>589</v>
      </c>
      <c r="C335" s="11" t="s">
        <v>411</v>
      </c>
      <c r="D335" s="1" t="s">
        <v>12</v>
      </c>
      <c r="E335" s="12" t="s">
        <v>412</v>
      </c>
      <c r="F335" s="1"/>
      <c r="G335" s="1"/>
    </row>
    <row r="336" spans="1:7" ht="51">
      <c r="A336" s="13">
        <v>316</v>
      </c>
      <c r="B336" s="22" t="s">
        <v>589</v>
      </c>
      <c r="C336" s="11" t="s">
        <v>413</v>
      </c>
      <c r="D336" s="1" t="s">
        <v>19</v>
      </c>
      <c r="E336" s="12" t="s">
        <v>27</v>
      </c>
      <c r="F336" s="1"/>
      <c r="G336" s="1"/>
    </row>
    <row r="337" spans="1:7" ht="38.25">
      <c r="A337" s="13">
        <v>317</v>
      </c>
      <c r="B337" s="22" t="s">
        <v>589</v>
      </c>
      <c r="C337" s="11" t="s">
        <v>414</v>
      </c>
      <c r="D337" s="1" t="s">
        <v>19</v>
      </c>
      <c r="E337" s="12" t="s">
        <v>27</v>
      </c>
      <c r="F337" s="1"/>
      <c r="G337" s="1"/>
    </row>
    <row r="338" spans="1:7" ht="38.25">
      <c r="A338" s="13">
        <v>318</v>
      </c>
      <c r="B338" s="22" t="s">
        <v>589</v>
      </c>
      <c r="C338" s="11" t="s">
        <v>396</v>
      </c>
      <c r="D338" s="1" t="s">
        <v>19</v>
      </c>
      <c r="E338" s="12" t="s">
        <v>415</v>
      </c>
      <c r="F338" s="1"/>
      <c r="G338" s="1"/>
    </row>
    <row r="339" spans="1:7" ht="51">
      <c r="A339" s="13">
        <v>319</v>
      </c>
      <c r="B339" s="22" t="s">
        <v>589</v>
      </c>
      <c r="C339" s="11" t="s">
        <v>416</v>
      </c>
      <c r="D339" s="1" t="s">
        <v>19</v>
      </c>
      <c r="E339" s="12" t="s">
        <v>415</v>
      </c>
      <c r="F339" s="1"/>
      <c r="G339" s="1"/>
    </row>
    <row r="340" spans="1:7" ht="38.25">
      <c r="A340" s="13">
        <v>320</v>
      </c>
      <c r="B340" s="22" t="s">
        <v>589</v>
      </c>
      <c r="C340" s="11" t="s">
        <v>417</v>
      </c>
      <c r="D340" s="1" t="s">
        <v>19</v>
      </c>
      <c r="E340" s="12" t="s">
        <v>415</v>
      </c>
      <c r="F340" s="1"/>
      <c r="G340" s="1"/>
    </row>
    <row r="341" spans="1:7" ht="51">
      <c r="A341" s="13">
        <v>321</v>
      </c>
      <c r="B341" s="22" t="s">
        <v>589</v>
      </c>
      <c r="C341" s="11" t="s">
        <v>418</v>
      </c>
      <c r="D341" s="1" t="s">
        <v>19</v>
      </c>
      <c r="E341" s="12" t="s">
        <v>415</v>
      </c>
      <c r="F341" s="1"/>
      <c r="G341" s="1"/>
    </row>
    <row r="342" spans="1:7" ht="51">
      <c r="A342" s="13">
        <v>322</v>
      </c>
      <c r="B342" s="22" t="s">
        <v>589</v>
      </c>
      <c r="C342" s="11" t="s">
        <v>419</v>
      </c>
      <c r="D342" s="1" t="s">
        <v>1</v>
      </c>
      <c r="E342" s="12" t="s">
        <v>420</v>
      </c>
      <c r="F342" s="1"/>
      <c r="G342" s="1"/>
    </row>
    <row r="343" spans="1:7" ht="38.25">
      <c r="A343" s="13">
        <v>323</v>
      </c>
      <c r="B343" s="22" t="s">
        <v>589</v>
      </c>
      <c r="C343" s="11" t="s">
        <v>421</v>
      </c>
      <c r="D343" s="1" t="s">
        <v>19</v>
      </c>
      <c r="E343" s="12" t="s">
        <v>321</v>
      </c>
      <c r="F343" s="1"/>
      <c r="G343" s="1"/>
    </row>
    <row r="344" spans="1:7" ht="51">
      <c r="A344" s="13">
        <v>324</v>
      </c>
      <c r="B344" s="22" t="s">
        <v>589</v>
      </c>
      <c r="C344" s="11" t="s">
        <v>422</v>
      </c>
      <c r="D344" s="1" t="s">
        <v>19</v>
      </c>
      <c r="E344" s="12" t="s">
        <v>321</v>
      </c>
      <c r="F344" s="1"/>
      <c r="G344" s="1"/>
    </row>
    <row r="345" spans="1:7" ht="25.5">
      <c r="A345" s="13">
        <v>325</v>
      </c>
      <c r="B345" s="22" t="s">
        <v>589</v>
      </c>
      <c r="C345" s="11" t="s">
        <v>423</v>
      </c>
      <c r="D345" s="1" t="s">
        <v>19</v>
      </c>
      <c r="E345" s="12" t="s">
        <v>30</v>
      </c>
      <c r="F345" s="1"/>
      <c r="G345" s="1"/>
    </row>
    <row r="346" spans="1:7" ht="51">
      <c r="A346" s="13">
        <v>326</v>
      </c>
      <c r="B346" s="22" t="s">
        <v>589</v>
      </c>
      <c r="C346" s="11" t="s">
        <v>424</v>
      </c>
      <c r="D346" s="1" t="s">
        <v>12</v>
      </c>
      <c r="E346" s="12" t="s">
        <v>425</v>
      </c>
      <c r="F346" s="1"/>
      <c r="G346" s="1"/>
    </row>
    <row r="347" spans="1:7" ht="25.5">
      <c r="A347" s="13">
        <v>327</v>
      </c>
      <c r="B347" s="22" t="s">
        <v>589</v>
      </c>
      <c r="C347" s="11" t="s">
        <v>426</v>
      </c>
      <c r="D347" s="1" t="s">
        <v>12</v>
      </c>
      <c r="E347" s="12" t="s">
        <v>425</v>
      </c>
      <c r="F347" s="1"/>
      <c r="G347" s="1"/>
    </row>
    <row r="348" spans="1:7" ht="51">
      <c r="A348" s="13">
        <v>328</v>
      </c>
      <c r="B348" s="22" t="s">
        <v>589</v>
      </c>
      <c r="C348" s="11" t="s">
        <v>427</v>
      </c>
      <c r="D348" s="1" t="s">
        <v>12</v>
      </c>
      <c r="E348" s="12" t="s">
        <v>428</v>
      </c>
      <c r="F348" s="1"/>
      <c r="G348" s="1"/>
    </row>
    <row r="349" spans="1:7" ht="63.75">
      <c r="A349" s="13">
        <v>329</v>
      </c>
      <c r="B349" s="22" t="s">
        <v>589</v>
      </c>
      <c r="C349" s="11" t="s">
        <v>429</v>
      </c>
      <c r="D349" s="1" t="s">
        <v>12</v>
      </c>
      <c r="E349" s="12" t="s">
        <v>430</v>
      </c>
      <c r="F349" s="1"/>
      <c r="G349" s="1"/>
    </row>
    <row r="350" spans="1:7" ht="51">
      <c r="A350" s="13">
        <v>330</v>
      </c>
      <c r="B350" s="22" t="s">
        <v>589</v>
      </c>
      <c r="C350" s="11" t="s">
        <v>431</v>
      </c>
      <c r="D350" s="1" t="s">
        <v>12</v>
      </c>
      <c r="E350" s="12" t="s">
        <v>432</v>
      </c>
      <c r="F350" s="1"/>
      <c r="G350" s="1"/>
    </row>
    <row r="351" spans="1:7" ht="51">
      <c r="A351" s="13">
        <v>331</v>
      </c>
      <c r="B351" s="22" t="s">
        <v>589</v>
      </c>
      <c r="C351" s="11" t="s">
        <v>433</v>
      </c>
      <c r="D351" s="1" t="s">
        <v>12</v>
      </c>
      <c r="E351" s="12" t="s">
        <v>434</v>
      </c>
      <c r="F351" s="1"/>
      <c r="G351" s="1"/>
    </row>
    <row r="352" spans="1:7" ht="38.25">
      <c r="A352" s="13">
        <v>332</v>
      </c>
      <c r="B352" s="22" t="s">
        <v>589</v>
      </c>
      <c r="C352" s="11" t="s">
        <v>435</v>
      </c>
      <c r="D352" s="1" t="s">
        <v>12</v>
      </c>
      <c r="E352" s="12" t="s">
        <v>434</v>
      </c>
      <c r="F352" s="1"/>
      <c r="G352" s="1"/>
    </row>
    <row r="353" spans="1:7" ht="25.5">
      <c r="A353" s="13">
        <v>333</v>
      </c>
      <c r="B353" s="22" t="s">
        <v>589</v>
      </c>
      <c r="C353" s="11" t="s">
        <v>436</v>
      </c>
      <c r="D353" s="1" t="s">
        <v>59</v>
      </c>
      <c r="E353" s="12" t="s">
        <v>437</v>
      </c>
      <c r="F353" s="1"/>
      <c r="G353" s="1"/>
    </row>
  </sheetData>
  <sheetProtection/>
  <mergeCells count="17">
    <mergeCell ref="A244:G244"/>
    <mergeCell ref="A298:G298"/>
    <mergeCell ref="A329:G329"/>
    <mergeCell ref="A3:G3"/>
    <mergeCell ref="A4:G4"/>
    <mergeCell ref="A157:G157"/>
    <mergeCell ref="A187:G187"/>
    <mergeCell ref="A200:G200"/>
    <mergeCell ref="A213:G213"/>
    <mergeCell ref="A224:G224"/>
    <mergeCell ref="A238:G238"/>
    <mergeCell ref="A2:G2"/>
    <mergeCell ref="A1:G1"/>
    <mergeCell ref="A8:G8"/>
    <mergeCell ref="A9:G9"/>
    <mergeCell ref="A22:G22"/>
    <mergeCell ref="A126:G12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300" verticalDpi="300" orientation="portrait" paperSize="9" r:id="rId1"/>
  <headerFoot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177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5.28125" style="0" customWidth="1"/>
    <col min="2" max="2" width="59.140625" style="0" customWidth="1"/>
    <col min="3" max="3" width="6.28125" style="0" customWidth="1"/>
    <col min="4" max="4" width="32.140625" style="0" customWidth="1"/>
    <col min="5" max="5" width="10.421875" style="0" customWidth="1"/>
    <col min="6" max="6" width="9.8515625" style="0" customWidth="1"/>
    <col min="7" max="7" width="9.140625" style="0" customWidth="1"/>
  </cols>
  <sheetData>
    <row r="1" ht="14.25" customHeight="1"/>
    <row r="2" spans="1:6" ht="16.5" customHeight="1">
      <c r="A2" s="49" t="s">
        <v>581</v>
      </c>
      <c r="B2" s="49"/>
      <c r="C2" s="23"/>
      <c r="D2" s="50" t="s">
        <v>584</v>
      </c>
      <c r="E2" s="50"/>
      <c r="F2" s="50"/>
    </row>
    <row r="3" spans="1:6" ht="15.75" customHeight="1">
      <c r="A3" s="49" t="s">
        <v>582</v>
      </c>
      <c r="B3" s="49"/>
      <c r="C3" s="23"/>
      <c r="D3" s="50" t="s">
        <v>585</v>
      </c>
      <c r="E3" s="50"/>
      <c r="F3" s="50"/>
    </row>
    <row r="4" spans="1:6" ht="15" customHeight="1">
      <c r="A4" s="49" t="s">
        <v>587</v>
      </c>
      <c r="B4" s="49"/>
      <c r="C4" s="23"/>
      <c r="D4" s="50" t="s">
        <v>586</v>
      </c>
      <c r="E4" s="50"/>
      <c r="F4" s="50"/>
    </row>
    <row r="5" spans="1:6" ht="15" customHeight="1">
      <c r="A5" s="49" t="s">
        <v>583</v>
      </c>
      <c r="B5" s="49"/>
      <c r="C5" s="23"/>
      <c r="D5" s="50"/>
      <c r="E5" s="50"/>
      <c r="F5" s="50"/>
    </row>
    <row r="6" spans="1:3" ht="15">
      <c r="A6" s="23"/>
      <c r="B6" s="39"/>
      <c r="C6" s="23"/>
    </row>
    <row r="7" spans="1:6" ht="12.75">
      <c r="A7" s="25" t="s">
        <v>443</v>
      </c>
      <c r="B7" s="25" t="s">
        <v>444</v>
      </c>
      <c r="C7" s="25" t="s">
        <v>443</v>
      </c>
      <c r="D7" s="25" t="s">
        <v>11</v>
      </c>
      <c r="E7" s="25" t="s">
        <v>445</v>
      </c>
      <c r="F7" s="25" t="s">
        <v>442</v>
      </c>
    </row>
    <row r="8" spans="1:6" ht="12.75">
      <c r="A8" s="13"/>
      <c r="B8" s="26" t="s">
        <v>446</v>
      </c>
      <c r="C8" s="13"/>
      <c r="D8" s="13"/>
      <c r="E8" s="13"/>
      <c r="F8" s="13"/>
    </row>
    <row r="9" spans="1:6" ht="12.75">
      <c r="A9" s="27">
        <v>1</v>
      </c>
      <c r="B9" s="30" t="s">
        <v>447</v>
      </c>
      <c r="C9" s="27">
        <v>1</v>
      </c>
      <c r="D9" s="28">
        <v>48.44</v>
      </c>
      <c r="E9" s="29">
        <v>48.44</v>
      </c>
      <c r="F9" s="27" t="s">
        <v>448</v>
      </c>
    </row>
    <row r="10" spans="1:6" ht="12.75">
      <c r="A10" s="27">
        <f>A9+1</f>
        <v>2</v>
      </c>
      <c r="B10" s="30" t="s">
        <v>449</v>
      </c>
      <c r="C10" s="27">
        <f>C9+1</f>
        <v>2</v>
      </c>
      <c r="D10" s="28" t="s">
        <v>450</v>
      </c>
      <c r="E10" s="29">
        <f>48.44*0.67</f>
        <v>32.4548</v>
      </c>
      <c r="F10" s="27" t="s">
        <v>451</v>
      </c>
    </row>
    <row r="11" spans="1:6" ht="12.75">
      <c r="A11" s="27">
        <f aca="true" t="shared" si="0" ref="A11:C26">A10+1</f>
        <v>3</v>
      </c>
      <c r="B11" s="30" t="s">
        <v>452</v>
      </c>
      <c r="C11" s="27">
        <f t="shared" si="0"/>
        <v>3</v>
      </c>
      <c r="D11" s="28" t="s">
        <v>453</v>
      </c>
      <c r="E11" s="29">
        <f>48.44*0.1</f>
        <v>4.844</v>
      </c>
      <c r="F11" s="27" t="s">
        <v>451</v>
      </c>
    </row>
    <row r="12" spans="1:6" ht="12.75">
      <c r="A12" s="27">
        <f t="shared" si="0"/>
        <v>4</v>
      </c>
      <c r="B12" s="30" t="s">
        <v>454</v>
      </c>
      <c r="C12" s="27">
        <f t="shared" si="0"/>
        <v>4</v>
      </c>
      <c r="D12" s="28">
        <v>48.44</v>
      </c>
      <c r="E12" s="29">
        <v>48.44</v>
      </c>
      <c r="F12" s="27" t="s">
        <v>448</v>
      </c>
    </row>
    <row r="13" spans="1:6" ht="12.75">
      <c r="A13" s="27">
        <f t="shared" si="0"/>
        <v>5</v>
      </c>
      <c r="B13" s="30" t="s">
        <v>455</v>
      </c>
      <c r="C13" s="27">
        <f t="shared" si="0"/>
        <v>5</v>
      </c>
      <c r="D13" s="28" t="s">
        <v>456</v>
      </c>
      <c r="E13" s="29">
        <f>6.7*3.15*0.2</f>
        <v>4.221</v>
      </c>
      <c r="F13" s="27" t="s">
        <v>451</v>
      </c>
    </row>
    <row r="14" spans="1:6" ht="12.75">
      <c r="A14" s="27">
        <f t="shared" si="0"/>
        <v>6</v>
      </c>
      <c r="B14" s="30" t="s">
        <v>457</v>
      </c>
      <c r="C14" s="27">
        <f t="shared" si="0"/>
        <v>6</v>
      </c>
      <c r="D14" s="28"/>
      <c r="E14" s="29">
        <v>533.46</v>
      </c>
      <c r="F14" s="27" t="s">
        <v>458</v>
      </c>
    </row>
    <row r="15" spans="1:6" ht="25.5">
      <c r="A15" s="27">
        <f t="shared" si="0"/>
        <v>7</v>
      </c>
      <c r="B15" s="30" t="s">
        <v>459</v>
      </c>
      <c r="C15" s="27">
        <f t="shared" si="0"/>
        <v>7</v>
      </c>
      <c r="D15" s="28" t="s">
        <v>460</v>
      </c>
      <c r="E15" s="29">
        <f>(48.44-6.7*3.15)*0.1</f>
        <v>2.7335</v>
      </c>
      <c r="F15" s="27" t="s">
        <v>451</v>
      </c>
    </row>
    <row r="16" spans="1:6" ht="14.25" customHeight="1">
      <c r="A16" s="27">
        <f t="shared" si="0"/>
        <v>8</v>
      </c>
      <c r="B16" s="30" t="s">
        <v>461</v>
      </c>
      <c r="C16" s="27">
        <f t="shared" si="0"/>
        <v>8</v>
      </c>
      <c r="D16" s="28" t="s">
        <v>462</v>
      </c>
      <c r="E16" s="29">
        <f>2.55*2.55</f>
        <v>6.5024999999999995</v>
      </c>
      <c r="F16" s="27" t="s">
        <v>448</v>
      </c>
    </row>
    <row r="17" spans="1:6" ht="12.75">
      <c r="A17" s="27">
        <f t="shared" si="0"/>
        <v>9</v>
      </c>
      <c r="B17" s="30" t="s">
        <v>463</v>
      </c>
      <c r="C17" s="27">
        <f t="shared" si="0"/>
        <v>9</v>
      </c>
      <c r="D17" s="28" t="s">
        <v>464</v>
      </c>
      <c r="E17" s="29">
        <f>3.15*0.25*0.47</f>
        <v>0.37012500000000004</v>
      </c>
      <c r="F17" s="27" t="s">
        <v>451</v>
      </c>
    </row>
    <row r="18" spans="1:6" ht="14.25" customHeight="1">
      <c r="A18" s="27">
        <f t="shared" si="0"/>
        <v>10</v>
      </c>
      <c r="B18" s="30" t="s">
        <v>465</v>
      </c>
      <c r="C18" s="27">
        <f t="shared" si="0"/>
        <v>10</v>
      </c>
      <c r="D18" s="28" t="s">
        <v>466</v>
      </c>
      <c r="E18" s="29">
        <v>105.61</v>
      </c>
      <c r="F18" s="27" t="s">
        <v>458</v>
      </c>
    </row>
    <row r="19" spans="1:6" ht="12.75">
      <c r="A19" s="27">
        <f t="shared" si="0"/>
        <v>11</v>
      </c>
      <c r="B19" s="30" t="s">
        <v>467</v>
      </c>
      <c r="C19" s="27">
        <f t="shared" si="0"/>
        <v>11</v>
      </c>
      <c r="D19" s="28" t="s">
        <v>468</v>
      </c>
      <c r="E19" s="29">
        <f>3*0.16*0.47</f>
        <v>0.22559999999999997</v>
      </c>
      <c r="F19" s="27" t="s">
        <v>12</v>
      </c>
    </row>
    <row r="20" spans="1:6" ht="12.75">
      <c r="A20" s="27">
        <f t="shared" si="0"/>
        <v>12</v>
      </c>
      <c r="B20" s="31" t="s">
        <v>469</v>
      </c>
      <c r="C20" s="27">
        <f t="shared" si="0"/>
        <v>12</v>
      </c>
      <c r="D20" s="28" t="s">
        <v>470</v>
      </c>
      <c r="E20" s="29">
        <f>3.15*0.25*2+2.55*0.47</f>
        <v>2.7735</v>
      </c>
      <c r="F20" s="27" t="s">
        <v>448</v>
      </c>
    </row>
    <row r="21" spans="1:6" ht="12.75">
      <c r="A21" s="27">
        <f t="shared" si="0"/>
        <v>13</v>
      </c>
      <c r="B21" s="31" t="s">
        <v>471</v>
      </c>
      <c r="C21" s="27">
        <f t="shared" si="0"/>
        <v>13</v>
      </c>
      <c r="D21" s="28"/>
      <c r="E21" s="29">
        <v>2.77</v>
      </c>
      <c r="F21" s="27" t="s">
        <v>448</v>
      </c>
    </row>
    <row r="22" spans="1:6" ht="12.75">
      <c r="A22" s="27">
        <f t="shared" si="0"/>
        <v>14</v>
      </c>
      <c r="B22" s="31" t="s">
        <v>472</v>
      </c>
      <c r="C22" s="27">
        <f t="shared" si="0"/>
        <v>14</v>
      </c>
      <c r="D22" s="28" t="s">
        <v>473</v>
      </c>
      <c r="E22" s="29">
        <f>0.47*2.55*2</f>
        <v>2.397</v>
      </c>
      <c r="F22" s="27" t="s">
        <v>448</v>
      </c>
    </row>
    <row r="23" spans="1:6" ht="15" customHeight="1">
      <c r="A23" s="27">
        <f t="shared" si="0"/>
        <v>15</v>
      </c>
      <c r="B23" s="31" t="s">
        <v>474</v>
      </c>
      <c r="C23" s="27">
        <f t="shared" si="0"/>
        <v>15</v>
      </c>
      <c r="D23" s="28" t="s">
        <v>475</v>
      </c>
      <c r="E23" s="29">
        <f>2.25*2.25</f>
        <v>5.0625</v>
      </c>
      <c r="F23" s="27" t="s">
        <v>448</v>
      </c>
    </row>
    <row r="24" spans="1:6" ht="12.75">
      <c r="A24" s="27">
        <f t="shared" si="0"/>
        <v>16</v>
      </c>
      <c r="B24" s="31" t="s">
        <v>476</v>
      </c>
      <c r="C24" s="27">
        <f t="shared" si="0"/>
        <v>16</v>
      </c>
      <c r="D24" s="28" t="s">
        <v>477</v>
      </c>
      <c r="E24" s="29">
        <f>0.67*1.3*0.2</f>
        <v>0.17420000000000002</v>
      </c>
      <c r="F24" s="27" t="s">
        <v>451</v>
      </c>
    </row>
    <row r="25" spans="1:6" ht="27.75" customHeight="1">
      <c r="A25" s="27">
        <f t="shared" si="0"/>
        <v>17</v>
      </c>
      <c r="B25" s="31" t="s">
        <v>478</v>
      </c>
      <c r="C25" s="27">
        <f t="shared" si="0"/>
        <v>17</v>
      </c>
      <c r="D25" s="32" t="s">
        <v>479</v>
      </c>
      <c r="E25" s="33">
        <f>(0.7+1.23+0.5+0.74)*3.27-0.9*2.05</f>
        <v>8.5209</v>
      </c>
      <c r="F25" s="27" t="s">
        <v>448</v>
      </c>
    </row>
    <row r="26" spans="1:6" ht="12.75">
      <c r="A26" s="27">
        <f t="shared" si="0"/>
        <v>18</v>
      </c>
      <c r="B26" s="31" t="s">
        <v>480</v>
      </c>
      <c r="C26" s="27">
        <f t="shared" si="0"/>
        <v>18</v>
      </c>
      <c r="D26" s="32" t="s">
        <v>481</v>
      </c>
      <c r="E26" s="33">
        <f>8.52*2</f>
        <v>17.04</v>
      </c>
      <c r="F26" s="27" t="s">
        <v>448</v>
      </c>
    </row>
    <row r="27" spans="1:6" ht="12.75">
      <c r="A27" s="27">
        <f aca="true" t="shared" si="1" ref="A27:C42">A26+1</f>
        <v>19</v>
      </c>
      <c r="B27" s="31" t="s">
        <v>482</v>
      </c>
      <c r="C27" s="27">
        <f t="shared" si="1"/>
        <v>19</v>
      </c>
      <c r="D27" s="28" t="s">
        <v>483</v>
      </c>
      <c r="E27" s="29">
        <f>0.75*2</f>
        <v>1.5</v>
      </c>
      <c r="F27" s="27" t="s">
        <v>448</v>
      </c>
    </row>
    <row r="28" spans="1:6" ht="12.75">
      <c r="A28" s="27">
        <f t="shared" si="1"/>
        <v>20</v>
      </c>
      <c r="B28" s="31" t="s">
        <v>484</v>
      </c>
      <c r="C28" s="27">
        <f t="shared" si="1"/>
        <v>20</v>
      </c>
      <c r="D28" s="28"/>
      <c r="E28" s="29"/>
      <c r="F28" s="27"/>
    </row>
    <row r="29" spans="1:6" ht="15" customHeight="1">
      <c r="A29" s="27">
        <f t="shared" si="1"/>
        <v>21</v>
      </c>
      <c r="B29" s="31" t="s">
        <v>485</v>
      </c>
      <c r="C29" s="27">
        <f t="shared" si="1"/>
        <v>21</v>
      </c>
      <c r="D29" s="34" t="s">
        <v>486</v>
      </c>
      <c r="E29" s="35">
        <f>1.07*0.26*0.18*3+2.7*0.26*0.18*2</f>
        <v>0.402948</v>
      </c>
      <c r="F29" s="27" t="s">
        <v>12</v>
      </c>
    </row>
    <row r="30" spans="1:6" ht="25.5" customHeight="1">
      <c r="A30" s="27">
        <f t="shared" si="1"/>
        <v>22</v>
      </c>
      <c r="B30" s="31" t="s">
        <v>487</v>
      </c>
      <c r="C30" s="27">
        <f t="shared" si="1"/>
        <v>22</v>
      </c>
      <c r="D30" s="28" t="s">
        <v>488</v>
      </c>
      <c r="E30" s="29">
        <f>0.875*2*2</f>
        <v>3.5</v>
      </c>
      <c r="F30" s="27" t="s">
        <v>448</v>
      </c>
    </row>
    <row r="31" spans="1:6" ht="25.5" customHeight="1">
      <c r="A31" s="27">
        <f t="shared" si="1"/>
        <v>23</v>
      </c>
      <c r="B31" s="31" t="s">
        <v>489</v>
      </c>
      <c r="C31" s="27">
        <f t="shared" si="1"/>
        <v>23</v>
      </c>
      <c r="D31" s="28" t="s">
        <v>490</v>
      </c>
      <c r="E31" s="29">
        <f>0.9*0.9*3+0.6*0.9</f>
        <v>2.97</v>
      </c>
      <c r="F31" s="27" t="s">
        <v>448</v>
      </c>
    </row>
    <row r="32" spans="1:6" ht="25.5">
      <c r="A32" s="27">
        <f t="shared" si="1"/>
        <v>24</v>
      </c>
      <c r="B32" s="31" t="s">
        <v>491</v>
      </c>
      <c r="C32" s="27">
        <f t="shared" si="1"/>
        <v>24</v>
      </c>
      <c r="D32" s="28" t="s">
        <v>492</v>
      </c>
      <c r="E32" s="29">
        <f>1.8*1.15*2</f>
        <v>4.14</v>
      </c>
      <c r="F32" s="27" t="s">
        <v>448</v>
      </c>
    </row>
    <row r="33" spans="1:6" ht="12.75">
      <c r="A33" s="27">
        <f t="shared" si="1"/>
        <v>25</v>
      </c>
      <c r="B33" s="30" t="s">
        <v>493</v>
      </c>
      <c r="C33" s="27">
        <f t="shared" si="1"/>
        <v>25</v>
      </c>
      <c r="D33" s="28" t="s">
        <v>494</v>
      </c>
      <c r="E33" s="29">
        <f>1.9*2+0.7</f>
        <v>4.5</v>
      </c>
      <c r="F33" s="27" t="s">
        <v>495</v>
      </c>
    </row>
    <row r="34" spans="1:6" ht="26.25" customHeight="1">
      <c r="A34" s="27">
        <f t="shared" si="1"/>
        <v>26</v>
      </c>
      <c r="B34" s="31" t="s">
        <v>496</v>
      </c>
      <c r="C34" s="27">
        <f t="shared" si="1"/>
        <v>26</v>
      </c>
      <c r="D34" s="32" t="s">
        <v>497</v>
      </c>
      <c r="E34" s="33">
        <f>0.9*0.9*3+0.6*0.9+1.8*1.15*2</f>
        <v>7.109999999999999</v>
      </c>
      <c r="F34" s="27" t="s">
        <v>448</v>
      </c>
    </row>
    <row r="35" spans="1:6" ht="12.75">
      <c r="A35" s="27">
        <f t="shared" si="1"/>
        <v>27</v>
      </c>
      <c r="B35" s="31" t="s">
        <v>498</v>
      </c>
      <c r="C35" s="27">
        <f t="shared" si="1"/>
        <v>27</v>
      </c>
      <c r="D35" s="28" t="s">
        <v>499</v>
      </c>
      <c r="E35" s="29">
        <f>3.14*0.1*0.1*0.24*4</f>
        <v>0.030144000000000004</v>
      </c>
      <c r="F35" s="27" t="s">
        <v>451</v>
      </c>
    </row>
    <row r="36" spans="1:6" ht="12.75">
      <c r="A36" s="27">
        <f t="shared" si="1"/>
        <v>28</v>
      </c>
      <c r="B36" s="31" t="s">
        <v>500</v>
      </c>
      <c r="C36" s="27">
        <f t="shared" si="1"/>
        <v>28</v>
      </c>
      <c r="D36" s="28"/>
      <c r="E36" s="29">
        <v>2</v>
      </c>
      <c r="F36" s="27" t="s">
        <v>501</v>
      </c>
    </row>
    <row r="37" spans="1:6" ht="39" customHeight="1">
      <c r="A37" s="27">
        <f t="shared" si="1"/>
        <v>29</v>
      </c>
      <c r="B37" s="31" t="s">
        <v>502</v>
      </c>
      <c r="C37" s="27">
        <f t="shared" si="1"/>
        <v>29</v>
      </c>
      <c r="D37" s="32" t="s">
        <v>503</v>
      </c>
      <c r="E37" s="33">
        <f>(8.4+10.7+5.68)*0.52+(0.7+1.23+0.5+0.74)*1.5*2+(1.5+0.52)*0.47*2</f>
        <v>24.294400000000003</v>
      </c>
      <c r="F37" s="27" t="s">
        <v>448</v>
      </c>
    </row>
    <row r="38" spans="1:6" ht="12.75">
      <c r="A38" s="27">
        <f t="shared" si="1"/>
        <v>30</v>
      </c>
      <c r="B38" s="31" t="s">
        <v>504</v>
      </c>
      <c r="C38" s="27">
        <f t="shared" si="1"/>
        <v>30</v>
      </c>
      <c r="D38" s="28"/>
      <c r="E38" s="29">
        <v>24.29</v>
      </c>
      <c r="F38" s="27" t="s">
        <v>448</v>
      </c>
    </row>
    <row r="39" spans="1:6" ht="25.5" customHeight="1">
      <c r="A39" s="27">
        <f t="shared" si="1"/>
        <v>31</v>
      </c>
      <c r="B39" s="31" t="s">
        <v>505</v>
      </c>
      <c r="C39" s="27">
        <f t="shared" si="1"/>
        <v>31</v>
      </c>
      <c r="D39" s="32" t="s">
        <v>506</v>
      </c>
      <c r="E39" s="33">
        <f>(10.68*2+5.68*2)*1.5-2.55*1.5+(2.3+5.68)*0.52</f>
        <v>49.404599999999995</v>
      </c>
      <c r="F39" s="27" t="s">
        <v>448</v>
      </c>
    </row>
    <row r="40" spans="1:6" ht="41.25" customHeight="1">
      <c r="A40" s="27">
        <f t="shared" si="1"/>
        <v>32</v>
      </c>
      <c r="B40" s="31" t="s">
        <v>507</v>
      </c>
      <c r="C40" s="27">
        <f t="shared" si="1"/>
        <v>32</v>
      </c>
      <c r="D40" s="32" t="s">
        <v>508</v>
      </c>
      <c r="E40" s="33">
        <f>10.68*(6.04-1.5)+10.68*(3.27-1.5)+9.39*2+(0.66+1.13+0.41+0.78+0.43+0.84+0.74+0.87)*(3.27-1.5)</f>
        <v>96.543</v>
      </c>
      <c r="F40" s="27" t="s">
        <v>448</v>
      </c>
    </row>
    <row r="41" spans="1:6" ht="12.75">
      <c r="A41" s="27">
        <f t="shared" si="1"/>
        <v>33</v>
      </c>
      <c r="B41" s="31" t="s">
        <v>509</v>
      </c>
      <c r="C41" s="27">
        <f t="shared" si="1"/>
        <v>33</v>
      </c>
      <c r="D41" s="28" t="s">
        <v>510</v>
      </c>
      <c r="E41" s="29">
        <f>5.68*10.68</f>
        <v>60.6624</v>
      </c>
      <c r="F41" s="27" t="s">
        <v>448</v>
      </c>
    </row>
    <row r="42" spans="1:6" ht="12.75">
      <c r="A42" s="27">
        <f t="shared" si="1"/>
        <v>34</v>
      </c>
      <c r="B42" s="31" t="s">
        <v>511</v>
      </c>
      <c r="C42" s="27">
        <f t="shared" si="1"/>
        <v>34</v>
      </c>
      <c r="D42" s="28" t="s">
        <v>512</v>
      </c>
      <c r="E42" s="29">
        <f>0.8*2*2+0.6*2</f>
        <v>4.4</v>
      </c>
      <c r="F42" s="27" t="s">
        <v>448</v>
      </c>
    </row>
    <row r="43" spans="1:6" ht="41.25" customHeight="1">
      <c r="A43" s="27">
        <f aca="true" t="shared" si="2" ref="A43:C47">A42+1</f>
        <v>35</v>
      </c>
      <c r="B43" s="31" t="s">
        <v>513</v>
      </c>
      <c r="C43" s="27">
        <f t="shared" si="2"/>
        <v>35</v>
      </c>
      <c r="D43" s="32" t="s">
        <v>514</v>
      </c>
      <c r="E43" s="33">
        <f>(3.51*2+2.51*2+4.26*2+2.18*2+2.41*2+0.95*2+2.18*2)*1.5-0.9*1.5*4-0.7*1.5*2</f>
        <v>46.5</v>
      </c>
      <c r="F43" s="27" t="s">
        <v>448</v>
      </c>
    </row>
    <row r="44" spans="1:6" ht="28.5" customHeight="1">
      <c r="A44" s="27">
        <f t="shared" si="2"/>
        <v>36</v>
      </c>
      <c r="B44" s="30" t="s">
        <v>515</v>
      </c>
      <c r="C44" s="27">
        <f t="shared" si="2"/>
        <v>36</v>
      </c>
      <c r="D44" s="32" t="s">
        <v>516</v>
      </c>
      <c r="E44" s="33">
        <f>(3.51*2+2.51*2+1.07*2+4.26*2+2.18*2+2.41*2+0.95*2+2.18*2)*1</f>
        <v>38.14</v>
      </c>
      <c r="F44" s="27" t="s">
        <v>448</v>
      </c>
    </row>
    <row r="45" spans="1:6" ht="14.25" customHeight="1">
      <c r="A45" s="27">
        <f t="shared" si="2"/>
        <v>37</v>
      </c>
      <c r="B45" s="30" t="s">
        <v>517</v>
      </c>
      <c r="C45" s="27">
        <f t="shared" si="2"/>
        <v>37</v>
      </c>
      <c r="D45" s="32" t="s">
        <v>518</v>
      </c>
      <c r="E45" s="33">
        <f>3.75+8.79+5.24+2.07</f>
        <v>19.85</v>
      </c>
      <c r="F45" s="27" t="s">
        <v>448</v>
      </c>
    </row>
    <row r="46" spans="1:6" ht="12.75">
      <c r="A46" s="27">
        <f t="shared" si="2"/>
        <v>38</v>
      </c>
      <c r="B46" s="30" t="s">
        <v>519</v>
      </c>
      <c r="C46" s="27">
        <f t="shared" si="2"/>
        <v>38</v>
      </c>
      <c r="D46" s="32">
        <v>3.1</v>
      </c>
      <c r="E46" s="33">
        <v>3.1</v>
      </c>
      <c r="F46" s="27" t="s">
        <v>13</v>
      </c>
    </row>
    <row r="47" spans="1:6" ht="16.5" customHeight="1">
      <c r="A47" s="27">
        <f t="shared" si="2"/>
        <v>39</v>
      </c>
      <c r="B47" s="30" t="s">
        <v>520</v>
      </c>
      <c r="C47" s="27">
        <f t="shared" si="2"/>
        <v>39</v>
      </c>
      <c r="D47" s="34" t="s">
        <v>521</v>
      </c>
      <c r="E47" s="36">
        <f>0.8+2.85+0.9+2.05+0.35</f>
        <v>6.95</v>
      </c>
      <c r="F47" s="27" t="s">
        <v>13</v>
      </c>
    </row>
    <row r="48" spans="1:6" ht="12.75">
      <c r="A48" s="27"/>
      <c r="B48" s="30"/>
      <c r="C48" s="27"/>
      <c r="D48" s="32"/>
      <c r="E48" s="33"/>
      <c r="F48" s="27"/>
    </row>
    <row r="49" spans="1:6" ht="12.75">
      <c r="A49" s="27"/>
      <c r="B49" s="37" t="s">
        <v>522</v>
      </c>
      <c r="C49" s="27"/>
      <c r="D49" s="32"/>
      <c r="E49" s="33"/>
      <c r="F49" s="27"/>
    </row>
    <row r="50" spans="1:6" ht="24.75" customHeight="1">
      <c r="A50" s="27">
        <v>40</v>
      </c>
      <c r="B50" s="31" t="s">
        <v>523</v>
      </c>
      <c r="C50" s="27">
        <v>40</v>
      </c>
      <c r="D50" s="32" t="s">
        <v>524</v>
      </c>
      <c r="E50" s="33">
        <f>6.72*15.51-0.35*2*3.9</f>
        <v>101.49719999999999</v>
      </c>
      <c r="F50" s="27" t="s">
        <v>448</v>
      </c>
    </row>
    <row r="51" spans="1:6" ht="15.75" customHeight="1">
      <c r="A51" s="27">
        <f>A50+1</f>
        <v>41</v>
      </c>
      <c r="B51" s="31" t="s">
        <v>525</v>
      </c>
      <c r="C51" s="27">
        <f>C50+1</f>
        <v>41</v>
      </c>
      <c r="D51" s="32" t="s">
        <v>526</v>
      </c>
      <c r="E51" s="33">
        <f>(0.5+0.35)*3.9*2+0.2*(6.72+0.5*2)</f>
        <v>8.174000000000001</v>
      </c>
      <c r="F51" s="27" t="s">
        <v>448</v>
      </c>
    </row>
    <row r="52" spans="1:6" ht="15" customHeight="1">
      <c r="A52" s="27">
        <f aca="true" t="shared" si="3" ref="A52:C65">A51+1</f>
        <v>42</v>
      </c>
      <c r="B52" s="30" t="s">
        <v>527</v>
      </c>
      <c r="C52" s="27">
        <f t="shared" si="3"/>
        <v>42</v>
      </c>
      <c r="D52" s="32" t="s">
        <v>528</v>
      </c>
      <c r="E52" s="33">
        <f>7*2+11.9*2+6.3</f>
        <v>44.099999999999994</v>
      </c>
      <c r="F52" s="27" t="s">
        <v>495</v>
      </c>
    </row>
    <row r="53" spans="1:6" ht="12.75">
      <c r="A53" s="27">
        <f t="shared" si="3"/>
        <v>43</v>
      </c>
      <c r="B53" s="30" t="s">
        <v>529</v>
      </c>
      <c r="C53" s="27">
        <f t="shared" si="3"/>
        <v>43</v>
      </c>
      <c r="D53" s="28" t="s">
        <v>530</v>
      </c>
      <c r="E53" s="29">
        <f>2.6+3.8*2</f>
        <v>10.2</v>
      </c>
      <c r="F53" s="27" t="s">
        <v>495</v>
      </c>
    </row>
    <row r="54" spans="1:6" ht="14.25" customHeight="1">
      <c r="A54" s="27">
        <f t="shared" si="3"/>
        <v>44</v>
      </c>
      <c r="B54" s="30" t="s">
        <v>531</v>
      </c>
      <c r="C54" s="27">
        <f t="shared" si="3"/>
        <v>44</v>
      </c>
      <c r="D54" s="32" t="s">
        <v>532</v>
      </c>
      <c r="E54" s="33">
        <f>(6.72*2+11.61*2+6.1)*0.3</f>
        <v>12.828</v>
      </c>
      <c r="F54" s="27" t="s">
        <v>19</v>
      </c>
    </row>
    <row r="55" spans="1:6" ht="12.75">
      <c r="A55" s="27">
        <f t="shared" si="3"/>
        <v>45</v>
      </c>
      <c r="B55" s="30" t="s">
        <v>533</v>
      </c>
      <c r="C55" s="27">
        <f t="shared" si="3"/>
        <v>45</v>
      </c>
      <c r="D55" s="32" t="s">
        <v>534</v>
      </c>
      <c r="E55" s="38">
        <f>0.5*3.9*2</f>
        <v>3.9</v>
      </c>
      <c r="F55" s="27" t="s">
        <v>19</v>
      </c>
    </row>
    <row r="56" spans="1:6" ht="12.75">
      <c r="A56" s="27">
        <f t="shared" si="3"/>
        <v>46</v>
      </c>
      <c r="B56" s="30" t="s">
        <v>535</v>
      </c>
      <c r="C56" s="27">
        <f t="shared" si="3"/>
        <v>46</v>
      </c>
      <c r="D56" s="34" t="s">
        <v>536</v>
      </c>
      <c r="E56" s="35">
        <f>0.95*0.65*0.1</f>
        <v>0.06175</v>
      </c>
      <c r="F56" s="36" t="s">
        <v>12</v>
      </c>
    </row>
    <row r="57" spans="1:6" ht="12.75">
      <c r="A57" s="27">
        <f t="shared" si="3"/>
        <v>47</v>
      </c>
      <c r="B57" s="30" t="s">
        <v>537</v>
      </c>
      <c r="C57" s="27">
        <f t="shared" si="3"/>
        <v>47</v>
      </c>
      <c r="D57" s="34" t="s">
        <v>538</v>
      </c>
      <c r="E57" s="35">
        <f>0.45*0.75*0.6</f>
        <v>0.2025</v>
      </c>
      <c r="F57" s="27" t="s">
        <v>12</v>
      </c>
    </row>
    <row r="58" spans="1:6" ht="12.75">
      <c r="A58" s="27">
        <f t="shared" si="3"/>
        <v>48</v>
      </c>
      <c r="B58" s="30" t="s">
        <v>539</v>
      </c>
      <c r="C58" s="27">
        <f t="shared" si="3"/>
        <v>48</v>
      </c>
      <c r="D58" s="34" t="s">
        <v>538</v>
      </c>
      <c r="E58" s="35">
        <f>0.45*0.75*0.6</f>
        <v>0.2025</v>
      </c>
      <c r="F58" s="27" t="s">
        <v>12</v>
      </c>
    </row>
    <row r="59" spans="1:6" ht="25.5">
      <c r="A59" s="27">
        <f t="shared" si="3"/>
        <v>49</v>
      </c>
      <c r="B59" s="30" t="s">
        <v>540</v>
      </c>
      <c r="C59" s="27">
        <f t="shared" si="3"/>
        <v>49</v>
      </c>
      <c r="D59" s="34" t="s">
        <v>536</v>
      </c>
      <c r="E59" s="35">
        <f>0.95*0.65*0.1</f>
        <v>0.06175</v>
      </c>
      <c r="F59" s="36" t="s">
        <v>12</v>
      </c>
    </row>
    <row r="60" spans="1:6" ht="13.5" customHeight="1">
      <c r="A60" s="27">
        <f t="shared" si="3"/>
        <v>50</v>
      </c>
      <c r="B60" s="30" t="s">
        <v>541</v>
      </c>
      <c r="C60" s="27">
        <f t="shared" si="3"/>
        <v>50</v>
      </c>
      <c r="D60" s="34" t="s">
        <v>542</v>
      </c>
      <c r="E60" s="36">
        <f>(1.9*2+0.7+1*3)*0.2</f>
        <v>1.5</v>
      </c>
      <c r="F60" s="36" t="s">
        <v>19</v>
      </c>
    </row>
    <row r="61" spans="1:6" ht="12.75">
      <c r="A61" s="27">
        <f t="shared" si="3"/>
        <v>51</v>
      </c>
      <c r="B61" s="30" t="s">
        <v>543</v>
      </c>
      <c r="C61" s="27">
        <f t="shared" si="3"/>
        <v>51</v>
      </c>
      <c r="D61" s="34" t="s">
        <v>544</v>
      </c>
      <c r="E61" s="35">
        <f>6.71*0.7+3*2</f>
        <v>10.697</v>
      </c>
      <c r="F61" s="36" t="s">
        <v>19</v>
      </c>
    </row>
    <row r="62" spans="1:6" ht="12.75">
      <c r="A62" s="27">
        <f t="shared" si="3"/>
        <v>52</v>
      </c>
      <c r="B62" s="30" t="s">
        <v>545</v>
      </c>
      <c r="C62" s="27">
        <f t="shared" si="3"/>
        <v>52</v>
      </c>
      <c r="D62" s="28"/>
      <c r="E62" s="29">
        <v>10.7</v>
      </c>
      <c r="F62" s="36" t="s">
        <v>19</v>
      </c>
    </row>
    <row r="63" spans="1:6" ht="24.75" customHeight="1">
      <c r="A63" s="27">
        <f t="shared" si="3"/>
        <v>53</v>
      </c>
      <c r="B63" s="30" t="s">
        <v>546</v>
      </c>
      <c r="C63" s="27">
        <f t="shared" si="3"/>
        <v>53</v>
      </c>
      <c r="D63" s="34" t="s">
        <v>547</v>
      </c>
      <c r="E63" s="35">
        <f>51.3*2+21.57*2-2.55*2.55</f>
        <v>139.2375</v>
      </c>
      <c r="F63" s="36" t="s">
        <v>19</v>
      </c>
    </row>
    <row r="64" spans="1:6" ht="26.25" customHeight="1">
      <c r="A64" s="27">
        <f t="shared" si="3"/>
        <v>54</v>
      </c>
      <c r="B64" s="30" t="s">
        <v>548</v>
      </c>
      <c r="C64" s="27">
        <f t="shared" si="3"/>
        <v>54</v>
      </c>
      <c r="D64" s="34" t="s">
        <v>549</v>
      </c>
      <c r="E64" s="35">
        <f>((15.51+0.5)*2+(6.71+0.5)*2)*0.5-2.75*0.5</f>
        <v>21.845</v>
      </c>
      <c r="F64" s="36" t="s">
        <v>19</v>
      </c>
    </row>
    <row r="65" spans="1:6" ht="13.5" customHeight="1">
      <c r="A65" s="27">
        <f t="shared" si="3"/>
        <v>55</v>
      </c>
      <c r="B65" s="30" t="s">
        <v>550</v>
      </c>
      <c r="C65" s="27">
        <f t="shared" si="3"/>
        <v>55</v>
      </c>
      <c r="D65" s="34" t="s">
        <v>551</v>
      </c>
      <c r="E65" s="35">
        <f>21.85*0.15</f>
        <v>3.2775000000000003</v>
      </c>
      <c r="F65" s="36" t="s">
        <v>12</v>
      </c>
    </row>
    <row r="66" spans="1:6" ht="12.75">
      <c r="A66" s="27">
        <f>A65+1</f>
        <v>56</v>
      </c>
      <c r="B66" s="30" t="s">
        <v>552</v>
      </c>
      <c r="C66" s="27">
        <f>C65+1</f>
        <v>56</v>
      </c>
      <c r="D66" s="28"/>
      <c r="E66" s="29">
        <v>21.85</v>
      </c>
      <c r="F66" s="36" t="s">
        <v>19</v>
      </c>
    </row>
    <row r="67" spans="1:6" ht="12.75">
      <c r="A67" s="27"/>
      <c r="B67" s="31"/>
      <c r="C67" s="27"/>
      <c r="D67" s="28"/>
      <c r="E67" s="29"/>
      <c r="F67" s="27"/>
    </row>
    <row r="68" spans="1:6" ht="12.75">
      <c r="A68" s="27"/>
      <c r="B68" s="37" t="s">
        <v>553</v>
      </c>
      <c r="C68" s="27"/>
      <c r="D68" s="28"/>
      <c r="E68" s="29"/>
      <c r="F68" s="27"/>
    </row>
    <row r="69" spans="1:6" ht="12.75">
      <c r="A69" s="27">
        <v>57</v>
      </c>
      <c r="B69" s="30" t="s">
        <v>554</v>
      </c>
      <c r="C69" s="27">
        <v>57</v>
      </c>
      <c r="D69" s="28" t="s">
        <v>555</v>
      </c>
      <c r="E69" s="29">
        <f>0.7*3*0.7*2</f>
        <v>2.9400000000000004</v>
      </c>
      <c r="F69" s="27" t="s">
        <v>448</v>
      </c>
    </row>
    <row r="70" spans="1:6" ht="12.75">
      <c r="A70" s="27">
        <f>A69+1</f>
        <v>58</v>
      </c>
      <c r="B70" s="30" t="s">
        <v>556</v>
      </c>
      <c r="C70" s="27">
        <f>C69+1</f>
        <v>58</v>
      </c>
      <c r="D70" s="28" t="s">
        <v>557</v>
      </c>
      <c r="E70" s="29">
        <f>0.3*0.25*3*2</f>
        <v>0.44999999999999996</v>
      </c>
      <c r="F70" s="27" t="s">
        <v>451</v>
      </c>
    </row>
    <row r="71" spans="1:6" ht="12.75">
      <c r="A71" s="27">
        <f aca="true" t="shared" si="4" ref="A71:C79">A70+1</f>
        <v>59</v>
      </c>
      <c r="B71" s="30" t="s">
        <v>558</v>
      </c>
      <c r="C71" s="27">
        <f t="shared" si="4"/>
        <v>59</v>
      </c>
      <c r="D71" s="28" t="s">
        <v>559</v>
      </c>
      <c r="E71" s="29"/>
      <c r="F71" s="27"/>
    </row>
    <row r="72" spans="1:6" ht="12.75">
      <c r="A72" s="27">
        <f t="shared" si="4"/>
        <v>60</v>
      </c>
      <c r="B72" s="30"/>
      <c r="C72" s="27">
        <f t="shared" si="4"/>
        <v>60</v>
      </c>
      <c r="D72" s="28" t="s">
        <v>560</v>
      </c>
      <c r="E72" s="29">
        <v>28</v>
      </c>
      <c r="F72" s="27" t="s">
        <v>458</v>
      </c>
    </row>
    <row r="73" spans="1:6" ht="12.75">
      <c r="A73" s="27">
        <f t="shared" si="4"/>
        <v>61</v>
      </c>
      <c r="B73" s="30" t="s">
        <v>561</v>
      </c>
      <c r="C73" s="27">
        <f t="shared" si="4"/>
        <v>61</v>
      </c>
      <c r="D73" s="28" t="s">
        <v>562</v>
      </c>
      <c r="E73" s="29">
        <f>3*0.25*2</f>
        <v>1.5</v>
      </c>
      <c r="F73" s="27" t="s">
        <v>448</v>
      </c>
    </row>
    <row r="74" spans="1:6" ht="12.75">
      <c r="A74" s="27">
        <f t="shared" si="4"/>
        <v>62</v>
      </c>
      <c r="B74" s="30" t="s">
        <v>563</v>
      </c>
      <c r="C74" s="27">
        <f t="shared" si="4"/>
        <v>62</v>
      </c>
      <c r="D74" s="28" t="s">
        <v>564</v>
      </c>
      <c r="E74" s="29">
        <f>2.85*2</f>
        <v>5.7</v>
      </c>
      <c r="F74" s="27" t="s">
        <v>448</v>
      </c>
    </row>
    <row r="75" spans="1:6" ht="12.75">
      <c r="A75" s="27">
        <f t="shared" si="4"/>
        <v>63</v>
      </c>
      <c r="B75" s="30" t="s">
        <v>565</v>
      </c>
      <c r="C75" s="27">
        <f t="shared" si="4"/>
        <v>63</v>
      </c>
      <c r="D75" s="28" t="s">
        <v>566</v>
      </c>
      <c r="E75" s="29">
        <f>2.25*4</f>
        <v>9</v>
      </c>
      <c r="F75" s="27" t="s">
        <v>448</v>
      </c>
    </row>
    <row r="76" spans="1:6" ht="15.75" customHeight="1">
      <c r="A76" s="27">
        <f t="shared" si="4"/>
        <v>64</v>
      </c>
      <c r="B76" s="30" t="s">
        <v>567</v>
      </c>
      <c r="C76" s="27">
        <f t="shared" si="4"/>
        <v>64</v>
      </c>
      <c r="D76" s="28" t="s">
        <v>568</v>
      </c>
      <c r="E76" s="29">
        <f>0.6*2.25</f>
        <v>1.35</v>
      </c>
      <c r="F76" s="27" t="s">
        <v>451</v>
      </c>
    </row>
    <row r="77" spans="1:6" ht="12.75">
      <c r="A77" s="27">
        <f t="shared" si="4"/>
        <v>65</v>
      </c>
      <c r="B77" s="30" t="s">
        <v>569</v>
      </c>
      <c r="C77" s="27">
        <f t="shared" si="4"/>
        <v>65</v>
      </c>
      <c r="D77" s="28" t="s">
        <v>570</v>
      </c>
      <c r="E77" s="29">
        <f>3.03*2.75</f>
        <v>8.3325</v>
      </c>
      <c r="F77" s="27" t="s">
        <v>448</v>
      </c>
    </row>
    <row r="78" spans="1:6" ht="12.75">
      <c r="A78" s="27">
        <f t="shared" si="4"/>
        <v>66</v>
      </c>
      <c r="B78" s="30" t="s">
        <v>571</v>
      </c>
      <c r="C78" s="27">
        <f t="shared" si="4"/>
        <v>66</v>
      </c>
      <c r="D78" s="28" t="s">
        <v>572</v>
      </c>
      <c r="E78" s="29">
        <f>(3.6-2.85)*2</f>
        <v>1.5</v>
      </c>
      <c r="F78" s="27" t="s">
        <v>448</v>
      </c>
    </row>
    <row r="79" spans="1:6" ht="12.75">
      <c r="A79" s="27">
        <f t="shared" si="4"/>
        <v>67</v>
      </c>
      <c r="B79" s="30" t="s">
        <v>573</v>
      </c>
      <c r="C79" s="27">
        <f t="shared" si="4"/>
        <v>67</v>
      </c>
      <c r="D79" s="28"/>
      <c r="E79" s="29">
        <v>1.5</v>
      </c>
      <c r="F79" s="27" t="s">
        <v>448</v>
      </c>
    </row>
    <row r="80" spans="1:6" ht="39.75" customHeight="1">
      <c r="A80" s="27">
        <v>68</v>
      </c>
      <c r="B80" s="30" t="s">
        <v>574</v>
      </c>
      <c r="C80" s="27">
        <v>68</v>
      </c>
      <c r="D80" s="34" t="s">
        <v>575</v>
      </c>
      <c r="E80" s="35">
        <v>0.144</v>
      </c>
      <c r="F80" s="36" t="s">
        <v>12</v>
      </c>
    </row>
    <row r="81" spans="1:6" ht="24.75" customHeight="1">
      <c r="A81" s="27">
        <v>69</v>
      </c>
      <c r="B81" s="30" t="s">
        <v>576</v>
      </c>
      <c r="C81" s="27">
        <v>69</v>
      </c>
      <c r="D81" s="34" t="s">
        <v>577</v>
      </c>
      <c r="E81" s="35">
        <v>3.02</v>
      </c>
      <c r="F81" s="36" t="s">
        <v>12</v>
      </c>
    </row>
    <row r="82" spans="1:6" ht="12.75">
      <c r="A82" s="27">
        <f>A81+1</f>
        <v>70</v>
      </c>
      <c r="B82" s="30" t="s">
        <v>578</v>
      </c>
      <c r="C82" s="27">
        <f>C81+1</f>
        <v>70</v>
      </c>
      <c r="D82" s="28"/>
      <c r="E82" s="29">
        <v>3.02</v>
      </c>
      <c r="F82" s="27" t="s">
        <v>451</v>
      </c>
    </row>
    <row r="83" spans="1:6" ht="39.75">
      <c r="A83" s="27">
        <f>A82+1</f>
        <v>71</v>
      </c>
      <c r="B83" s="30" t="s">
        <v>579</v>
      </c>
      <c r="C83" s="27">
        <f>C82+1</f>
        <v>71</v>
      </c>
      <c r="D83" s="28"/>
      <c r="E83" s="29">
        <v>3</v>
      </c>
      <c r="F83" s="27" t="s">
        <v>580</v>
      </c>
    </row>
    <row r="84" spans="1:6" ht="12.75">
      <c r="A84" s="24"/>
      <c r="B84" s="42"/>
      <c r="C84" s="24"/>
      <c r="D84" s="40"/>
      <c r="E84" s="41"/>
      <c r="F84" s="24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</sheetData>
  <sheetProtection/>
  <mergeCells count="8">
    <mergeCell ref="A5:B5"/>
    <mergeCell ref="D5:F5"/>
    <mergeCell ref="A2:B2"/>
    <mergeCell ref="A3:B3"/>
    <mergeCell ref="A4:B4"/>
    <mergeCell ref="D2:F2"/>
    <mergeCell ref="D3:F3"/>
    <mergeCell ref="D4:F4"/>
  </mergeCells>
  <printOptions/>
  <pageMargins left="0.7086614173228347" right="0.7086614173228347" top="0.7480314960629921" bottom="0.7480314960629921" header="0.31496062992125984" footer="0.31496062992125984"/>
  <pageSetup firstPageNumber="20" useFirstPageNumber="1" horizontalDpi="300" verticalDpi="3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Przedmiar robót - FIDIC</dc:title>
  <dc:subject>Kanalizacja</dc:subject>
  <dc:creator>ElŻbieta Ziaja</dc:creator>
  <cp:keywords/>
  <dc:description/>
  <cp:lastModifiedBy>X</cp:lastModifiedBy>
  <cp:lastPrinted>2009-01-15T09:41:40Z</cp:lastPrinted>
  <dcterms:created xsi:type="dcterms:W3CDTF">2005-01-05T14:36:10Z</dcterms:created>
  <dcterms:modified xsi:type="dcterms:W3CDTF">2009-01-15T09:50:08Z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-275703109</vt:i4>
  </property>
  <property fmtid="{D5CDD505-2E9C-101B-9397-08002B2CF9AE}" pid="3" name="_EmailSubject">
    <vt:lpwstr>hala bytom</vt:lpwstr>
  </property>
  <property fmtid="{D5CDD505-2E9C-101B-9397-08002B2CF9AE}" pid="4" name="_AuthorEmail">
    <vt:lpwstr>izab@samax.com.pl</vt:lpwstr>
  </property>
  <property fmtid="{D5CDD505-2E9C-101B-9397-08002B2CF9AE}" pid="5" name="_AuthorEmailDisplayName">
    <vt:lpwstr>izab@samax.com.pl</vt:lpwstr>
  </property>
  <property fmtid="{D5CDD505-2E9C-101B-9397-08002B2CF9AE}" pid="6" name="_ReviewingToolsShownOnce">
    <vt:lpwstr/>
  </property>
</Properties>
</file>